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G:\Manetta\LLCs\Highland Park Village LLC\Listing Rental Units for Sale 04-26\financial data and rent rolls\"/>
    </mc:Choice>
  </mc:AlternateContent>
  <xr:revisionPtr revIDLastSave="0" documentId="8_{7E238287-7688-4961-8AF2-430A2A9194DE}" xr6:coauthVersionLast="47" xr6:coauthVersionMax="47" xr10:uidLastSave="{00000000-0000-0000-0000-000000000000}"/>
  <bookViews>
    <workbookView xWindow="-108" yWindow="-108" windowWidth="23256" windowHeight="12456" xr2:uid="{5389C518-C1A4-4434-B509-43ACB2D17E66}"/>
  </bookViews>
  <sheets>
    <sheet name="TTM 04-26" sheetId="3" r:id="rId1"/>
    <sheet name="TTM 03-26" sheetId="2" r:id="rId2"/>
    <sheet name="TTM 12-2025" sheetId="1" r:id="rId3"/>
  </sheets>
  <definedNames>
    <definedName name="_xlnm.Print_Titles" localSheetId="1">'TTM 03-26'!$1:$5</definedName>
    <definedName name="_xlnm.Print_Titles" localSheetId="0">'TTM 04-26'!$1:$5</definedName>
    <definedName name="_xlnm.Print_Titles" localSheetId="2">'TTM 12-2025'!$1:$5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3" l="1"/>
  <c r="N103" i="3"/>
  <c r="N95" i="3"/>
  <c r="N94" i="3"/>
  <c r="N93" i="3"/>
  <c r="N89" i="3"/>
  <c r="N88" i="3"/>
  <c r="N87" i="3"/>
  <c r="N86" i="3"/>
  <c r="N82" i="3"/>
  <c r="N81" i="3"/>
  <c r="N80" i="3"/>
  <c r="N79" i="3"/>
  <c r="N78" i="3"/>
  <c r="N77" i="3"/>
  <c r="N76" i="3"/>
  <c r="N75" i="3"/>
  <c r="N74" i="3"/>
  <c r="N70" i="3"/>
  <c r="N66" i="3"/>
  <c r="N65" i="3"/>
  <c r="N64" i="3"/>
  <c r="N63" i="3"/>
  <c r="N62" i="3"/>
  <c r="N61" i="3"/>
  <c r="N60" i="3"/>
  <c r="N59" i="3"/>
  <c r="N58" i="3"/>
  <c r="N57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38" i="3"/>
  <c r="N37" i="3"/>
  <c r="N36" i="3"/>
  <c r="N35" i="3"/>
  <c r="N34" i="3"/>
  <c r="N27" i="3"/>
  <c r="N26" i="3"/>
  <c r="N25" i="3"/>
  <c r="N28" i="3" s="1"/>
  <c r="N21" i="3"/>
  <c r="N22" i="3" s="1"/>
  <c r="N17" i="3"/>
  <c r="N16" i="3"/>
  <c r="N15" i="3"/>
  <c r="N14" i="3"/>
  <c r="N13" i="3"/>
  <c r="N12" i="3"/>
  <c r="N11" i="3"/>
  <c r="N10" i="3"/>
  <c r="N9" i="3"/>
  <c r="M104" i="3"/>
  <c r="M105" i="3" s="1"/>
  <c r="M96" i="3"/>
  <c r="M90" i="3"/>
  <c r="M83" i="3"/>
  <c r="M71" i="3"/>
  <c r="M67" i="3"/>
  <c r="M39" i="3"/>
  <c r="M28" i="3"/>
  <c r="M22" i="3"/>
  <c r="M18" i="3"/>
  <c r="M29" i="3" s="1"/>
  <c r="L104" i="3"/>
  <c r="L105" i="3" s="1"/>
  <c r="K104" i="3"/>
  <c r="K105" i="3" s="1"/>
  <c r="J104" i="3"/>
  <c r="J105" i="3" s="1"/>
  <c r="I104" i="3"/>
  <c r="I105" i="3" s="1"/>
  <c r="H104" i="3"/>
  <c r="H105" i="3" s="1"/>
  <c r="G104" i="3"/>
  <c r="G105" i="3" s="1"/>
  <c r="F104" i="3"/>
  <c r="F105" i="3" s="1"/>
  <c r="E104" i="3"/>
  <c r="E105" i="3" s="1"/>
  <c r="D104" i="3"/>
  <c r="D105" i="3" s="1"/>
  <c r="C104" i="3"/>
  <c r="C105" i="3" s="1"/>
  <c r="B104" i="3"/>
  <c r="B105" i="3" s="1"/>
  <c r="N104" i="3"/>
  <c r="N105" i="3" s="1"/>
  <c r="L96" i="3"/>
  <c r="K96" i="3"/>
  <c r="J96" i="3"/>
  <c r="I96" i="3"/>
  <c r="H96" i="3"/>
  <c r="G96" i="3"/>
  <c r="F96" i="3"/>
  <c r="E96" i="3"/>
  <c r="D96" i="3"/>
  <c r="C96" i="3"/>
  <c r="B96" i="3"/>
  <c r="L90" i="3"/>
  <c r="K90" i="3"/>
  <c r="J90" i="3"/>
  <c r="I90" i="3"/>
  <c r="H90" i="3"/>
  <c r="G90" i="3"/>
  <c r="F90" i="3"/>
  <c r="E90" i="3"/>
  <c r="D90" i="3"/>
  <c r="C90" i="3"/>
  <c r="B90" i="3"/>
  <c r="N90" i="3"/>
  <c r="L83" i="3"/>
  <c r="K83" i="3"/>
  <c r="J83" i="3"/>
  <c r="I83" i="3"/>
  <c r="H83" i="3"/>
  <c r="G83" i="3"/>
  <c r="F83" i="3"/>
  <c r="E83" i="3"/>
  <c r="D83" i="3"/>
  <c r="C83" i="3"/>
  <c r="B83" i="3"/>
  <c r="L71" i="3"/>
  <c r="K71" i="3"/>
  <c r="J71" i="3"/>
  <c r="I71" i="3"/>
  <c r="H71" i="3"/>
  <c r="G71" i="3"/>
  <c r="F71" i="3"/>
  <c r="E71" i="3"/>
  <c r="D71" i="3"/>
  <c r="C71" i="3"/>
  <c r="B71" i="3"/>
  <c r="N71" i="3"/>
  <c r="L67" i="3"/>
  <c r="K67" i="3"/>
  <c r="J67" i="3"/>
  <c r="I67" i="3"/>
  <c r="H67" i="3"/>
  <c r="G67" i="3"/>
  <c r="F67" i="3"/>
  <c r="E67" i="3"/>
  <c r="D67" i="3"/>
  <c r="C67" i="3"/>
  <c r="B67" i="3"/>
  <c r="L39" i="3"/>
  <c r="K39" i="3"/>
  <c r="J39" i="3"/>
  <c r="I39" i="3"/>
  <c r="H39" i="3"/>
  <c r="G39" i="3"/>
  <c r="F39" i="3"/>
  <c r="E39" i="3"/>
  <c r="D39" i="3"/>
  <c r="C39" i="3"/>
  <c r="B39" i="3"/>
  <c r="L28" i="3"/>
  <c r="K28" i="3"/>
  <c r="J28" i="3"/>
  <c r="I28" i="3"/>
  <c r="H28" i="3"/>
  <c r="G28" i="3"/>
  <c r="F28" i="3"/>
  <c r="E28" i="3"/>
  <c r="D28" i="3"/>
  <c r="C28" i="3"/>
  <c r="B28" i="3"/>
  <c r="L22" i="3"/>
  <c r="K22" i="3"/>
  <c r="J22" i="3"/>
  <c r="I22" i="3"/>
  <c r="H22" i="3"/>
  <c r="G22" i="3"/>
  <c r="F22" i="3"/>
  <c r="E22" i="3"/>
  <c r="D22" i="3"/>
  <c r="C22" i="3"/>
  <c r="B22" i="3"/>
  <c r="L18" i="3"/>
  <c r="K18" i="3"/>
  <c r="J18" i="3"/>
  <c r="I18" i="3"/>
  <c r="H18" i="3"/>
  <c r="G18" i="3"/>
  <c r="F18" i="3"/>
  <c r="E18" i="3"/>
  <c r="D18" i="3"/>
  <c r="C18" i="3"/>
  <c r="B18" i="3"/>
  <c r="AB1" i="3"/>
  <c r="AA1" i="3"/>
  <c r="D104" i="2"/>
  <c r="C104" i="2"/>
  <c r="B104" i="2"/>
  <c r="M103" i="2"/>
  <c r="M104" i="2" s="1"/>
  <c r="L103" i="2"/>
  <c r="L104" i="2" s="1"/>
  <c r="K103" i="2"/>
  <c r="K104" i="2" s="1"/>
  <c r="J103" i="2"/>
  <c r="J104" i="2" s="1"/>
  <c r="I103" i="2"/>
  <c r="I104" i="2" s="1"/>
  <c r="H103" i="2"/>
  <c r="H104" i="2" s="1"/>
  <c r="G103" i="2"/>
  <c r="G104" i="2" s="1"/>
  <c r="F103" i="2"/>
  <c r="F104" i="2" s="1"/>
  <c r="E103" i="2"/>
  <c r="E104" i="2" s="1"/>
  <c r="D103" i="2"/>
  <c r="C103" i="2"/>
  <c r="B103" i="2"/>
  <c r="M95" i="2"/>
  <c r="L95" i="2"/>
  <c r="K95" i="2"/>
  <c r="J95" i="2"/>
  <c r="J96" i="2" s="1"/>
  <c r="I95" i="2"/>
  <c r="H95" i="2"/>
  <c r="G95" i="2"/>
  <c r="F95" i="2"/>
  <c r="E95" i="2"/>
  <c r="D95" i="2"/>
  <c r="C95" i="2"/>
  <c r="B95" i="2"/>
  <c r="M89" i="2"/>
  <c r="L89" i="2"/>
  <c r="K89" i="2"/>
  <c r="J89" i="2"/>
  <c r="I89" i="2"/>
  <c r="H89" i="2"/>
  <c r="G89" i="2"/>
  <c r="F89" i="2"/>
  <c r="E89" i="2"/>
  <c r="D89" i="2"/>
  <c r="C89" i="2"/>
  <c r="B89" i="2"/>
  <c r="B96" i="2" s="1"/>
  <c r="B97" i="2" s="1"/>
  <c r="M82" i="2"/>
  <c r="L82" i="2"/>
  <c r="K82" i="2"/>
  <c r="J82" i="2"/>
  <c r="I82" i="2"/>
  <c r="H82" i="2"/>
  <c r="G82" i="2"/>
  <c r="G96" i="2" s="1"/>
  <c r="F82" i="2"/>
  <c r="E82" i="2"/>
  <c r="D82" i="2"/>
  <c r="C82" i="2"/>
  <c r="B82" i="2"/>
  <c r="M70" i="2"/>
  <c r="L70" i="2"/>
  <c r="K70" i="2"/>
  <c r="J70" i="2"/>
  <c r="I70" i="2"/>
  <c r="H70" i="2"/>
  <c r="G70" i="2"/>
  <c r="F70" i="2"/>
  <c r="E70" i="2"/>
  <c r="D70" i="2"/>
  <c r="C70" i="2"/>
  <c r="B70" i="2"/>
  <c r="M66" i="2"/>
  <c r="L66" i="2"/>
  <c r="K66" i="2"/>
  <c r="J66" i="2"/>
  <c r="I66" i="2"/>
  <c r="H66" i="2"/>
  <c r="G66" i="2"/>
  <c r="F66" i="2"/>
  <c r="E66" i="2"/>
  <c r="D66" i="2"/>
  <c r="C66" i="2"/>
  <c r="B66" i="2"/>
  <c r="M39" i="2"/>
  <c r="L39" i="2"/>
  <c r="K39" i="2"/>
  <c r="J39" i="2"/>
  <c r="I39" i="2"/>
  <c r="H39" i="2"/>
  <c r="G39" i="2"/>
  <c r="F39" i="2"/>
  <c r="E39" i="2"/>
  <c r="D39" i="2"/>
  <c r="C39" i="2"/>
  <c r="B39" i="2"/>
  <c r="M29" i="2"/>
  <c r="M28" i="2"/>
  <c r="L28" i="2"/>
  <c r="K28" i="2"/>
  <c r="J28" i="2"/>
  <c r="I28" i="2"/>
  <c r="H28" i="2"/>
  <c r="G28" i="2"/>
  <c r="F28" i="2"/>
  <c r="E28" i="2"/>
  <c r="D28" i="2"/>
  <c r="C28" i="2"/>
  <c r="B28" i="2"/>
  <c r="M22" i="2"/>
  <c r="L22" i="2"/>
  <c r="K22" i="2"/>
  <c r="J22" i="2"/>
  <c r="I22" i="2"/>
  <c r="H22" i="2"/>
  <c r="G22" i="2"/>
  <c r="F22" i="2"/>
  <c r="E22" i="2"/>
  <c r="D22" i="2"/>
  <c r="C22" i="2"/>
  <c r="B22" i="2"/>
  <c r="M18" i="2"/>
  <c r="L18" i="2"/>
  <c r="L29" i="2" s="1"/>
  <c r="K18" i="2"/>
  <c r="J18" i="2"/>
  <c r="J29" i="2" s="1"/>
  <c r="I18" i="2"/>
  <c r="H18" i="2"/>
  <c r="G18" i="2"/>
  <c r="F18" i="2"/>
  <c r="E18" i="2"/>
  <c r="E29" i="2" s="1"/>
  <c r="D18" i="2"/>
  <c r="D29" i="2" s="1"/>
  <c r="C18" i="2"/>
  <c r="B18" i="2"/>
  <c r="B29" i="2" s="1"/>
  <c r="N102" i="2"/>
  <c r="N103" i="2" s="1"/>
  <c r="N104" i="2" s="1"/>
  <c r="N94" i="2"/>
  <c r="N93" i="2"/>
  <c r="N92" i="2"/>
  <c r="N95" i="2" s="1"/>
  <c r="N88" i="2"/>
  <c r="N87" i="2"/>
  <c r="N86" i="2"/>
  <c r="N85" i="2"/>
  <c r="N81" i="2"/>
  <c r="N80" i="2"/>
  <c r="N79" i="2"/>
  <c r="N78" i="2"/>
  <c r="N77" i="2"/>
  <c r="N76" i="2"/>
  <c r="N75" i="2"/>
  <c r="N74" i="2"/>
  <c r="N73" i="2"/>
  <c r="N69" i="2"/>
  <c r="N70" i="2" s="1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38" i="2"/>
  <c r="N37" i="2"/>
  <c r="N36" i="2"/>
  <c r="N35" i="2"/>
  <c r="N34" i="2"/>
  <c r="N27" i="2"/>
  <c r="N26" i="2"/>
  <c r="N25" i="2"/>
  <c r="N21" i="2"/>
  <c r="N22" i="2" s="1"/>
  <c r="N17" i="2"/>
  <c r="N16" i="2"/>
  <c r="N15" i="2"/>
  <c r="N14" i="2"/>
  <c r="N13" i="2"/>
  <c r="N12" i="2"/>
  <c r="N11" i="2"/>
  <c r="N10" i="2"/>
  <c r="N9" i="2"/>
  <c r="AB1" i="2"/>
  <c r="AA1" i="2"/>
  <c r="N83" i="3" l="1"/>
  <c r="N67" i="3"/>
  <c r="N39" i="3"/>
  <c r="M97" i="3"/>
  <c r="M98" i="3" s="1"/>
  <c r="M106" i="3" s="1"/>
  <c r="N96" i="3"/>
  <c r="J29" i="3"/>
  <c r="H29" i="3"/>
  <c r="G29" i="3"/>
  <c r="F29" i="3"/>
  <c r="E29" i="3"/>
  <c r="D29" i="3"/>
  <c r="C29" i="3"/>
  <c r="N18" i="3"/>
  <c r="N29" i="3" s="1"/>
  <c r="L29" i="3"/>
  <c r="I29" i="3"/>
  <c r="B29" i="3"/>
  <c r="L97" i="3"/>
  <c r="K97" i="3"/>
  <c r="J97" i="3"/>
  <c r="J98" i="3" s="1"/>
  <c r="J106" i="3" s="1"/>
  <c r="I97" i="3"/>
  <c r="H97" i="3"/>
  <c r="H98" i="3" s="1"/>
  <c r="H106" i="3" s="1"/>
  <c r="G97" i="3"/>
  <c r="G98" i="3" s="1"/>
  <c r="G106" i="3" s="1"/>
  <c r="F97" i="3"/>
  <c r="F98" i="3" s="1"/>
  <c r="F106" i="3" s="1"/>
  <c r="E97" i="3"/>
  <c r="E98" i="3" s="1"/>
  <c r="E106" i="3" s="1"/>
  <c r="D97" i="3"/>
  <c r="D98" i="3" s="1"/>
  <c r="D106" i="3" s="1"/>
  <c r="C97" i="3"/>
  <c r="C98" i="3" s="1"/>
  <c r="C106" i="3" s="1"/>
  <c r="B97" i="3"/>
  <c r="K29" i="3"/>
  <c r="K98" i="3" s="1"/>
  <c r="K106" i="3" s="1"/>
  <c r="G97" i="2"/>
  <c r="J97" i="2"/>
  <c r="J105" i="2" s="1"/>
  <c r="M96" i="2"/>
  <c r="M97" i="2" s="1"/>
  <c r="M105" i="2" s="1"/>
  <c r="G105" i="2"/>
  <c r="F29" i="2"/>
  <c r="H96" i="2"/>
  <c r="C29" i="2"/>
  <c r="E96" i="2"/>
  <c r="E97" i="2" s="1"/>
  <c r="E105" i="2" s="1"/>
  <c r="B105" i="2"/>
  <c r="C105" i="2"/>
  <c r="G29" i="2"/>
  <c r="I96" i="2"/>
  <c r="H29" i="2"/>
  <c r="I29" i="2"/>
  <c r="C96" i="2"/>
  <c r="C97" i="2" s="1"/>
  <c r="K96" i="2"/>
  <c r="K29" i="2"/>
  <c r="F96" i="2"/>
  <c r="D96" i="2"/>
  <c r="D97" i="2" s="1"/>
  <c r="D105" i="2" s="1"/>
  <c r="L96" i="2"/>
  <c r="L97" i="2" s="1"/>
  <c r="L105" i="2" s="1"/>
  <c r="N28" i="2"/>
  <c r="N82" i="2"/>
  <c r="N89" i="2"/>
  <c r="N96" i="2" s="1"/>
  <c r="N66" i="2"/>
  <c r="N18" i="2"/>
  <c r="N39" i="2"/>
  <c r="N29" i="2"/>
  <c r="N97" i="3" l="1"/>
  <c r="N98" i="3" s="1"/>
  <c r="N106" i="3" s="1"/>
  <c r="I98" i="3"/>
  <c r="I106" i="3" s="1"/>
  <c r="L98" i="3"/>
  <c r="L106" i="3" s="1"/>
  <c r="B98" i="3"/>
  <c r="B106" i="3" s="1"/>
  <c r="K97" i="2"/>
  <c r="K105" i="2" s="1"/>
  <c r="N97" i="2"/>
  <c r="N105" i="2" s="1"/>
  <c r="H97" i="2"/>
  <c r="H105" i="2" s="1"/>
  <c r="I97" i="2"/>
  <c r="I105" i="2" s="1"/>
  <c r="F97" i="2"/>
  <c r="F105" i="2" s="1"/>
</calcChain>
</file>

<file path=xl/sharedStrings.xml><?xml version="1.0" encoding="utf-8"?>
<sst xmlns="http://schemas.openxmlformats.org/spreadsheetml/2006/main" count="403" uniqueCount="201">
  <si>
    <t>12 Month Income Statement</t>
  </si>
  <si>
    <t>Property =  Highland Park Village (ny15200), Highland Park-144-192 Chalmers (ny15203), Highland Park-196-244 Chalmers (ny15202), Highland Park-Holden &amp; Chalmer (ny15201)</t>
  </si>
  <si>
    <t>Period = 01/2025 - 12/2025</t>
  </si>
  <si>
    <t>Book = Accrual ; Tree = YSI Standard Income Statement (ysi_is)</t>
  </si>
  <si>
    <t>ACCOUNT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</si>
  <si>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</si>
  <si>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</si>
  <si>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</si>
  <si>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</si>
  <si>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</si>
  <si>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</si>
  <si>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</si>
  <si>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</si>
  <si>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</si>
  <si>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</si>
  <si>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</si>
  <si>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</si>
  <si>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Total</t>
  </si>
  <si>
    <t>300000000</t>
  </si>
  <si>
    <t xml:space="preserve"> NET INCOME</t>
  </si>
  <si>
    <t>300000001</t>
  </si>
  <si>
    <t xml:space="preserve"> NET OPERATING INCOME</t>
  </si>
  <si>
    <t>300000010</t>
  </si>
  <si>
    <t xml:space="preserve"> REVENUES</t>
  </si>
  <si>
    <t>300000100</t>
  </si>
  <si>
    <t xml:space="preserve"> RENTAL INCOME</t>
  </si>
  <si>
    <t>300010000</t>
  </si>
  <si>
    <t xml:space="preserve">      Rental Income</t>
  </si>
  <si>
    <t>300011000</t>
  </si>
  <si>
    <t xml:space="preserve">      Vacancy Loss</t>
  </si>
  <si>
    <t>300013000</t>
  </si>
  <si>
    <t xml:space="preserve">      Tenant Concessions</t>
  </si>
  <si>
    <t>300020000</t>
  </si>
  <si>
    <t xml:space="preserve">      Administrative Fees</t>
  </si>
  <si>
    <t>300021000</t>
  </si>
  <si>
    <t xml:space="preserve">      Late Fees</t>
  </si>
  <si>
    <t>300024000</t>
  </si>
  <si>
    <t xml:space="preserve">      Pet Income</t>
  </si>
  <si>
    <t>300026000</t>
  </si>
  <si>
    <t xml:space="preserve">      Application Fees</t>
  </si>
  <si>
    <t>300031300</t>
  </si>
  <si>
    <t xml:space="preserve">      Tenant Damages</t>
  </si>
  <si>
    <t>309999999</t>
  </si>
  <si>
    <t xml:space="preserve"> TOTAL RENTAL INCOME</t>
  </si>
  <si>
    <t>310000000</t>
  </si>
  <si>
    <t xml:space="preserve"> EXPENSE REIMBURSEMENT</t>
  </si>
  <si>
    <t>310030000</t>
  </si>
  <si>
    <t xml:space="preserve">      Reimbursed Repairs/Maintenance</t>
  </si>
  <si>
    <t>310078999</t>
  </si>
  <si>
    <t xml:space="preserve"> TOTAL EXPENSE REIMBURSEMENT</t>
  </si>
  <si>
    <t>310079000</t>
  </si>
  <si>
    <t xml:space="preserve"> OTHER INCOME</t>
  </si>
  <si>
    <t>325020000</t>
  </si>
  <si>
    <t xml:space="preserve">      Interest Income</t>
  </si>
  <si>
    <t>330010000</t>
  </si>
  <si>
    <t xml:space="preserve">      Storage Rent</t>
  </si>
  <si>
    <t>350010000</t>
  </si>
  <si>
    <t xml:space="preserve">      Other Income</t>
  </si>
  <si>
    <t>359999999</t>
  </si>
  <si>
    <t xml:space="preserve"> TOTAL OTHER INCOME</t>
  </si>
  <si>
    <t>399999999</t>
  </si>
  <si>
    <t xml:space="preserve"> TOTAL REVENUE</t>
  </si>
  <si>
    <t>400000000</t>
  </si>
  <si>
    <t xml:space="preserve"> OPERATING EXPENSES</t>
  </si>
  <si>
    <t>400000100</t>
  </si>
  <si>
    <t xml:space="preserve"> UTILITIES</t>
  </si>
  <si>
    <t>400011000</t>
  </si>
  <si>
    <t xml:space="preserve">      Gas - Vacant Meter</t>
  </si>
  <si>
    <t>400020000</t>
  </si>
  <si>
    <t xml:space="preserve">      Electric - House Meter</t>
  </si>
  <si>
    <t>400021000</t>
  </si>
  <si>
    <t xml:space="preserve">      Electric - Vacant Meter</t>
  </si>
  <si>
    <t>400030000</t>
  </si>
  <si>
    <t xml:space="preserve">      Water</t>
  </si>
  <si>
    <t>400040000</t>
  </si>
  <si>
    <t xml:space="preserve">      Sewer</t>
  </si>
  <si>
    <t>400099999</t>
  </si>
  <si>
    <t xml:space="preserve"> TOTAL UTILITIES</t>
  </si>
  <si>
    <t>410000000</t>
  </si>
  <si>
    <t xml:space="preserve"> REPAIRS &amp; MAINTENANCE</t>
  </si>
  <si>
    <t>410020000</t>
  </si>
  <si>
    <t xml:space="preserve">      HVAC Repair</t>
  </si>
  <si>
    <t>410021000</t>
  </si>
  <si>
    <t xml:space="preserve">      HVAC Maintenance</t>
  </si>
  <si>
    <t>410030000</t>
  </si>
  <si>
    <t xml:space="preserve">      Electrical Repair</t>
  </si>
  <si>
    <t>410050000</t>
  </si>
  <si>
    <t xml:space="preserve">      Plumbing Repair</t>
  </si>
  <si>
    <t>410051000</t>
  </si>
  <si>
    <t xml:space="preserve">      Plumbing Maintenance</t>
  </si>
  <si>
    <t>410061000</t>
  </si>
  <si>
    <t xml:space="preserve">      Fire Systems Maintenance</t>
  </si>
  <si>
    <t>410080000</t>
  </si>
  <si>
    <t xml:space="preserve">      Locksmith/Door</t>
  </si>
  <si>
    <t>410081000</t>
  </si>
  <si>
    <t xml:space="preserve">      General Repair</t>
  </si>
  <si>
    <t>410081100</t>
  </si>
  <si>
    <t xml:space="preserve">      Appliances</t>
  </si>
  <si>
    <t>410082000</t>
  </si>
  <si>
    <t xml:space="preserve">      Wall/Ceiling/Flooring R&amp;M</t>
  </si>
  <si>
    <t>410083000</t>
  </si>
  <si>
    <t xml:space="preserve">      Tools/Supplies</t>
  </si>
  <si>
    <t>410084100</t>
  </si>
  <si>
    <t xml:space="preserve">      Glass &amp; Window R&amp;M</t>
  </si>
  <si>
    <t>410084200</t>
  </si>
  <si>
    <t xml:space="preserve">      Residential Turnovers</t>
  </si>
  <si>
    <t>410088000</t>
  </si>
  <si>
    <t xml:space="preserve">      Maintenance Labor</t>
  </si>
  <si>
    <t>410088500</t>
  </si>
  <si>
    <t xml:space="preserve">      Facilities Manager</t>
  </si>
  <si>
    <t>410089000</t>
  </si>
  <si>
    <t xml:space="preserve">      Exterior Bldg R&amp;M</t>
  </si>
  <si>
    <t>410089500</t>
  </si>
  <si>
    <t xml:space="preserve">      Interior Lighting</t>
  </si>
  <si>
    <t>420010000</t>
  </si>
  <si>
    <t xml:space="preserve">      Landscape Maintenance</t>
  </si>
  <si>
    <t>420011000</t>
  </si>
  <si>
    <t xml:space="preserve">      Lawn Treatments</t>
  </si>
  <si>
    <t>420020000</t>
  </si>
  <si>
    <t xml:space="preserve">      Snow Removal</t>
  </si>
  <si>
    <t>420030000</t>
  </si>
  <si>
    <t xml:space="preserve">      Grounds Maintenance</t>
  </si>
  <si>
    <t>430010000</t>
  </si>
  <si>
    <t xml:space="preserve">      Trash Removal</t>
  </si>
  <si>
    <t>430012000</t>
  </si>
  <si>
    <t xml:space="preserve">      Janitorial Services</t>
  </si>
  <si>
    <t>449999999</t>
  </si>
  <si>
    <t xml:space="preserve"> TOTAL REPAIRS &amp; MAINTENANCE</t>
  </si>
  <si>
    <t>450000000</t>
  </si>
  <si>
    <t xml:space="preserve"> PAYROLL EXPENSE</t>
  </si>
  <si>
    <t>450014000</t>
  </si>
  <si>
    <t xml:space="preserve">      Inside Lease Commissions</t>
  </si>
  <si>
    <t>452999999</t>
  </si>
  <si>
    <t xml:space="preserve"> TOTAL PAYROLL</t>
  </si>
  <si>
    <t>453000000</t>
  </si>
  <si>
    <t xml:space="preserve"> GENERAL &amp; ADMINISTRATIVE</t>
  </si>
  <si>
    <t>453020000</t>
  </si>
  <si>
    <t xml:space="preserve">      Postage/Shipping</t>
  </si>
  <si>
    <t>453021000</t>
  </si>
  <si>
    <t xml:space="preserve">      Supplies</t>
  </si>
  <si>
    <t>453023000</t>
  </si>
  <si>
    <t xml:space="preserve">      Bank Fees/Credit Card fees</t>
  </si>
  <si>
    <t>453047000</t>
  </si>
  <si>
    <t xml:space="preserve">      Internet</t>
  </si>
  <si>
    <t>453054000</t>
  </si>
  <si>
    <t xml:space="preserve">      Dues &amp; Subscriptions</t>
  </si>
  <si>
    <t>453575000</t>
  </si>
  <si>
    <t xml:space="preserve">      Bad Debt Expense</t>
  </si>
  <si>
    <t>456025000</t>
  </si>
  <si>
    <t xml:space="preserve">      Property management fees</t>
  </si>
  <si>
    <t>457034100</t>
  </si>
  <si>
    <t xml:space="preserve">      IT Subscriptions</t>
  </si>
  <si>
    <t>469999999</t>
  </si>
  <si>
    <t xml:space="preserve"> TOTAL GENERAL &amp; ADMINISTRATIVE</t>
  </si>
  <si>
    <t>470000000</t>
  </si>
  <si>
    <t xml:space="preserve"> TAXES &amp; INSURANCE</t>
  </si>
  <si>
    <t>470010000</t>
  </si>
  <si>
    <t xml:space="preserve">      City/Town Taxes</t>
  </si>
  <si>
    <t>470011000</t>
  </si>
  <si>
    <t xml:space="preserve">      County Taxes</t>
  </si>
  <si>
    <t>471021000</t>
  </si>
  <si>
    <t xml:space="preserve">      Commercial Liability Insurance</t>
  </si>
  <si>
    <t>471022000</t>
  </si>
  <si>
    <t xml:space="preserve">      Umbrella Insurance</t>
  </si>
  <si>
    <t>471999999</t>
  </si>
  <si>
    <t xml:space="preserve"> TOTAL TAXES &amp; INSURANCE</t>
  </si>
  <si>
    <t>480000000</t>
  </si>
  <si>
    <t xml:space="preserve"> ADVERTISING &amp; MARKETING</t>
  </si>
  <si>
    <t>480010000</t>
  </si>
  <si>
    <t xml:space="preserve">      Advertising</t>
  </si>
  <si>
    <t>480020000</t>
  </si>
  <si>
    <t xml:space="preserve">      Commission - General</t>
  </si>
  <si>
    <t>480022000</t>
  </si>
  <si>
    <t xml:space="preserve">      Credit/Background Checks</t>
  </si>
  <si>
    <t>489999999</t>
  </si>
  <si>
    <t xml:space="preserve"> TOTAL ADVERTISING &amp; MARKETING</t>
  </si>
  <si>
    <t>599999990</t>
  </si>
  <si>
    <t xml:space="preserve"> TOTAL OPERATING EXPENSES</t>
  </si>
  <si>
    <t>599999999</t>
  </si>
  <si>
    <t>600000000</t>
  </si>
  <si>
    <t xml:space="preserve"> NON-OPERATING INCOME &amp; EXPENSE</t>
  </si>
  <si>
    <t>600000001</t>
  </si>
  <si>
    <t xml:space="preserve"> DEPRECIATION &amp; AMORTIZATION</t>
  </si>
  <si>
    <t>610010000</t>
  </si>
  <si>
    <t xml:space="preserve">      Depr Expense - Bldg</t>
  </si>
  <si>
    <t>619999999</t>
  </si>
  <si>
    <t xml:space="preserve"> TOTAL DEPRECIATION &amp; AMORTIZATION</t>
  </si>
  <si>
    <t>899999990</t>
  </si>
  <si>
    <t xml:space="preserve"> TOTAL NON-OPERATING INCOME &amp; EXPENSE</t>
  </si>
  <si>
    <t>899999999</t>
  </si>
  <si>
    <t>Jan 2026</t>
  </si>
  <si>
    <t>Feb 2026</t>
  </si>
  <si>
    <t>Trailing 12 Month Income Statement</t>
  </si>
  <si>
    <t>Period = 04/2025 - 03/2026</t>
  </si>
  <si>
    <t>Mar 2026</t>
  </si>
  <si>
    <t xml:space="preserve">      Lease Termination Fee</t>
  </si>
  <si>
    <t xml:space="preserve">      Electrical Maintenance</t>
  </si>
  <si>
    <t xml:space="preserve">      Other Professional</t>
  </si>
  <si>
    <t>Apr 2026</t>
  </si>
  <si>
    <t>Period = 05/2025 - 04/2026</t>
  </si>
  <si>
    <t xml:space="preserve">      Pest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</si>
</sst>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50505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8" fillId="0" borderId="0" applyBorder="0"/>
    <xf numFmtId="43" fontId="8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2" borderId="1" xfId="1" applyFont="1" applyFill="1" applyBorder="1"/>
    <xf numFmtId="0" fontId="5" fillId="0" borderId="2" xfId="1" applyFont="1" applyBorder="1"/>
    <xf numFmtId="0" fontId="5" fillId="0" borderId="0" xfId="1" applyFont="1"/>
    <xf numFmtId="4" fontId="5" fillId="0" borderId="0" xfId="1" applyNumberFormat="1" applyFont="1"/>
    <xf numFmtId="4" fontId="5" fillId="0" borderId="2" xfId="1" applyNumberFormat="1" applyFont="1" applyBorder="1"/>
    <xf numFmtId="0" fontId="7" fillId="0" borderId="0" xfId="1" applyFont="1"/>
    <xf numFmtId="0" fontId="4" fillId="2" borderId="1" xfId="1" applyFont="1" applyFill="1" applyBorder="1" applyAlignment="1">
      <alignment horizontal="center"/>
    </xf>
    <xf numFmtId="17" fontId="4" fillId="2" borderId="1" xfId="1" quotePrefix="1" applyNumberFormat="1" applyFont="1" applyFill="1" applyBorder="1" applyAlignment="1">
      <alignment horizontal="center"/>
    </xf>
    <xf numFmtId="0" fontId="1" fillId="0" borderId="0" xfId="1" applyAlignment="1">
      <alignment horizontal="center"/>
    </xf>
  </cellXfs>
  <cellStyles count="5">
    <cellStyle name="Comma 2" xfId="3" xr:uid="{46E7354C-7259-4AD8-855C-71AE25D5D10B}"/>
    <cellStyle name="Normal" xfId="0" builtinId="0"/>
    <cellStyle name="Normal 2" xfId="4" xr:uid="{4F038B56-A0FE-4E64-8133-73FEE714190D}"/>
    <cellStyle name="Normal 2 2" xfId="1" xr:uid="{D36935A8-C6BC-43E0-9F8D-68FC4FA1266A}"/>
    <cellStyle name="Normal 3" xfId="2" xr:uid="{A53E2946-D167-4531-BEB6-A4A899A91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9224-B7C9-4BA2-B6BB-45172A72E1D3}">
  <sheetPr>
    <pageSetUpPr fitToPage="1"/>
  </sheetPr>
  <dimension ref="A1:AB106"/>
  <sheetViews>
    <sheetView showGridLines="0" tabSelected="1" workbookViewId="0">
      <pane ySplit="5" topLeftCell="A6" activePane="bottomLeft" state="frozen"/>
      <selection activeCell="G126" sqref="G126"/>
      <selection pane="bottomLeft" activeCell="A57" sqref="A57"/>
    </sheetView>
  </sheetViews>
  <sheetFormatPr defaultColWidth="9.109375" defaultRowHeight="13.2" x14ac:dyDescent="0.25"/>
  <cols>
    <col min="1" max="1" width="42.88671875" style="2" customWidth="1"/>
    <col min="2" max="14" width="12.88671875" style="2" customWidth="1"/>
    <col min="15" max="17" width="9.109375" style="2"/>
    <col min="18" max="18" width="22.77734375" style="2" bestFit="1" customWidth="1"/>
    <col min="19" max="16384" width="9.109375" style="2"/>
  </cols>
  <sheetData>
    <row r="1" spans="1:28" ht="15.75" customHeight="1" x14ac:dyDescent="0.25">
      <c r="A1" s="1" t="s">
        <v>192</v>
      </c>
      <c r="B1" s="1"/>
      <c r="C1" s="1"/>
      <c r="D1" s="1"/>
      <c r="E1" s="1"/>
      <c r="F1" s="1"/>
      <c r="I1" s="1"/>
      <c r="J1" s="1"/>
      <c r="K1" s="1"/>
      <c r="L1" s="1"/>
      <c r="M1" s="1"/>
      <c r="N1" s="1"/>
      <c r="AA1" s="9">
        <f>IFERROR(VLOOKUP($A10,#REF!,2,FALSE), 0)</f>
        <v>0</v>
      </c>
      <c r="AB1" s="9" t="e">
        <f>VLOOKUP(#REF!,$A$9:$A$127,1,FALSE)</f>
        <v>#REF!</v>
      </c>
    </row>
    <row r="2" spans="1:28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8" ht="15" customHeight="1" x14ac:dyDescent="0.25">
      <c r="A3" s="3" t="s">
        <v>199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8" ht="1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8" s="12" customFormat="1" ht="15.75" customHeight="1" x14ac:dyDescent="0.25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190</v>
      </c>
      <c r="K5" s="10" t="s">
        <v>191</v>
      </c>
      <c r="L5" s="10" t="s">
        <v>194</v>
      </c>
      <c r="M5" s="11" t="s">
        <v>198</v>
      </c>
      <c r="N5" s="10" t="s">
        <v>17</v>
      </c>
    </row>
    <row r="6" spans="1:28" ht="15" customHeight="1" x14ac:dyDescent="0.25">
      <c r="A6" s="6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8" ht="1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8" ht="15" customHeight="1" x14ac:dyDescent="0.25">
      <c r="A8" s="6" t="s">
        <v>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28" ht="15" customHeight="1" x14ac:dyDescent="0.25">
      <c r="A9" s="6" t="s">
        <v>27</v>
      </c>
      <c r="B9" s="7">
        <v>64762.97</v>
      </c>
      <c r="C9" s="7">
        <v>84844.83</v>
      </c>
      <c r="D9" s="7">
        <v>40315.75</v>
      </c>
      <c r="E9" s="7">
        <v>58740.31</v>
      </c>
      <c r="F9" s="7">
        <v>84496.29</v>
      </c>
      <c r="G9" s="7">
        <v>38947.589999999997</v>
      </c>
      <c r="H9" s="7">
        <v>64535.7</v>
      </c>
      <c r="I9" s="7">
        <v>83478.710000000006</v>
      </c>
      <c r="J9" s="7">
        <v>43404.09</v>
      </c>
      <c r="K9" s="7">
        <v>61714.720000000001</v>
      </c>
      <c r="L9" s="7">
        <v>91474.39</v>
      </c>
      <c r="M9" s="7">
        <v>52507.17</v>
      </c>
      <c r="N9" s="7">
        <f>SUM(B9:M9)</f>
        <v>769222.52</v>
      </c>
    </row>
    <row r="10" spans="1:28" ht="15" customHeight="1" x14ac:dyDescent="0.25">
      <c r="A10" s="6" t="s">
        <v>29</v>
      </c>
      <c r="B10" s="7">
        <v>-324.97000000000003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-324.97000000000003</v>
      </c>
    </row>
    <row r="11" spans="1:28" ht="15" customHeight="1" x14ac:dyDescent="0.25">
      <c r="A11" s="6" t="s">
        <v>31</v>
      </c>
      <c r="B11" s="7">
        <v>0.33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0.33</v>
      </c>
    </row>
    <row r="12" spans="1:28" ht="15" customHeight="1" x14ac:dyDescent="0.25">
      <c r="A12" s="6" t="s">
        <v>33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>SUM(B12:M12)</f>
        <v>0</v>
      </c>
    </row>
    <row r="13" spans="1:28" ht="15" customHeight="1" x14ac:dyDescent="0.25">
      <c r="A13" s="6" t="s">
        <v>195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2624</v>
      </c>
      <c r="L13" s="7">
        <v>3456</v>
      </c>
      <c r="M13" s="7">
        <v>0</v>
      </c>
      <c r="N13" s="7">
        <f>SUM(B13:M13)</f>
        <v>6080</v>
      </c>
    </row>
    <row r="14" spans="1:28" ht="15" customHeight="1" x14ac:dyDescent="0.25">
      <c r="A14" s="6" t="s">
        <v>35</v>
      </c>
      <c r="B14" s="7">
        <v>300</v>
      </c>
      <c r="C14" s="7">
        <v>250</v>
      </c>
      <c r="D14" s="7">
        <v>0</v>
      </c>
      <c r="E14" s="7">
        <v>0</v>
      </c>
      <c r="F14" s="7">
        <v>500</v>
      </c>
      <c r="G14" s="7">
        <v>300</v>
      </c>
      <c r="H14" s="7">
        <v>300</v>
      </c>
      <c r="I14" s="7">
        <v>250</v>
      </c>
      <c r="J14" s="7">
        <v>250</v>
      </c>
      <c r="K14" s="7">
        <v>150</v>
      </c>
      <c r="L14" s="7">
        <v>150</v>
      </c>
      <c r="M14" s="7">
        <v>200</v>
      </c>
      <c r="N14" s="7">
        <f>SUM(B14:M14)</f>
        <v>2650</v>
      </c>
    </row>
    <row r="15" spans="1:28" ht="15" customHeight="1" x14ac:dyDescent="0.25">
      <c r="A15" s="6" t="s">
        <v>37</v>
      </c>
      <c r="B15" s="7">
        <v>180</v>
      </c>
      <c r="C15" s="7">
        <v>0</v>
      </c>
      <c r="D15" s="7">
        <v>180</v>
      </c>
      <c r="E15" s="7">
        <v>147.1</v>
      </c>
      <c r="F15" s="7">
        <v>160</v>
      </c>
      <c r="G15" s="7">
        <v>378.7</v>
      </c>
      <c r="H15" s="7">
        <v>180</v>
      </c>
      <c r="I15" s="7">
        <v>180</v>
      </c>
      <c r="J15" s="7">
        <v>180</v>
      </c>
      <c r="K15" s="7">
        <v>180</v>
      </c>
      <c r="L15" s="7">
        <v>160</v>
      </c>
      <c r="M15" s="7">
        <v>160</v>
      </c>
      <c r="N15" s="7">
        <f>SUM(B15:M15)</f>
        <v>2085.8000000000002</v>
      </c>
    </row>
    <row r="16" spans="1:28" ht="15" customHeight="1" x14ac:dyDescent="0.25">
      <c r="A16" s="6" t="s">
        <v>39</v>
      </c>
      <c r="B16" s="7">
        <v>-160</v>
      </c>
      <c r="C16" s="7">
        <v>40</v>
      </c>
      <c r="D16" s="7">
        <v>80</v>
      </c>
      <c r="E16" s="7">
        <v>200</v>
      </c>
      <c r="F16" s="7">
        <v>80</v>
      </c>
      <c r="G16" s="7">
        <v>0</v>
      </c>
      <c r="H16" s="7">
        <v>120</v>
      </c>
      <c r="I16" s="7">
        <v>20</v>
      </c>
      <c r="J16" s="7">
        <v>120</v>
      </c>
      <c r="K16" s="7">
        <v>140</v>
      </c>
      <c r="L16" s="7">
        <v>180</v>
      </c>
      <c r="M16" s="7">
        <v>240</v>
      </c>
      <c r="N16" s="7">
        <f>SUM(B16:M16)</f>
        <v>1060</v>
      </c>
    </row>
    <row r="17" spans="1:14" ht="15" customHeight="1" x14ac:dyDescent="0.25">
      <c r="A17" s="6" t="s">
        <v>41</v>
      </c>
      <c r="B17" s="7">
        <v>0</v>
      </c>
      <c r="C17" s="7">
        <v>0</v>
      </c>
      <c r="D17" s="7">
        <v>45</v>
      </c>
      <c r="E17" s="7">
        <v>150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75</v>
      </c>
      <c r="N17" s="7">
        <f>SUM(B17:M17)</f>
        <v>270</v>
      </c>
    </row>
    <row r="18" spans="1:14" ht="15" customHeight="1" x14ac:dyDescent="0.25">
      <c r="A18" s="6" t="s">
        <v>43</v>
      </c>
      <c r="B18" s="8">
        <f t="shared" ref="B18:L18" si="0">SUM(B9:B17)</f>
        <v>64758.33</v>
      </c>
      <c r="C18" s="8">
        <f t="shared" si="0"/>
        <v>85134.83</v>
      </c>
      <c r="D18" s="8">
        <f t="shared" si="0"/>
        <v>40620.75</v>
      </c>
      <c r="E18" s="8">
        <f t="shared" si="0"/>
        <v>59237.409999999996</v>
      </c>
      <c r="F18" s="8">
        <f t="shared" si="0"/>
        <v>85236.29</v>
      </c>
      <c r="G18" s="8">
        <f t="shared" si="0"/>
        <v>39626.289999999994</v>
      </c>
      <c r="H18" s="8">
        <f t="shared" si="0"/>
        <v>65135.7</v>
      </c>
      <c r="I18" s="8">
        <f t="shared" si="0"/>
        <v>83928.71</v>
      </c>
      <c r="J18" s="8">
        <f t="shared" si="0"/>
        <v>43954.09</v>
      </c>
      <c r="K18" s="8">
        <f t="shared" si="0"/>
        <v>64808.72</v>
      </c>
      <c r="L18" s="8">
        <f t="shared" si="0"/>
        <v>95420.39</v>
      </c>
      <c r="M18" s="8">
        <f t="shared" ref="M18" si="1">SUM(M9:M17)</f>
        <v>53182.17</v>
      </c>
      <c r="N18" s="8">
        <f>SUM(N9:N17)</f>
        <v>781043.68</v>
      </c>
    </row>
    <row r="19" spans="1:14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5" customHeight="1" x14ac:dyDescent="0.25">
      <c r="A20" s="6" t="s">
        <v>45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 customHeight="1" x14ac:dyDescent="0.25">
      <c r="A21" s="6" t="s">
        <v>47</v>
      </c>
      <c r="B21" s="7">
        <v>200</v>
      </c>
      <c r="C21" s="7">
        <v>475</v>
      </c>
      <c r="D21" s="7">
        <v>448.94</v>
      </c>
      <c r="E21" s="7">
        <v>600</v>
      </c>
      <c r="F21" s="7">
        <v>200</v>
      </c>
      <c r="G21" s="7">
        <v>0</v>
      </c>
      <c r="H21" s="7">
        <v>0</v>
      </c>
      <c r="I21" s="7">
        <v>275</v>
      </c>
      <c r="J21" s="7">
        <v>-3.94</v>
      </c>
      <c r="K21" s="7">
        <v>200</v>
      </c>
      <c r="L21" s="7">
        <v>400</v>
      </c>
      <c r="M21" s="7">
        <v>400</v>
      </c>
      <c r="N21" s="7">
        <f>SUM(B21:M21)</f>
        <v>3195</v>
      </c>
    </row>
    <row r="22" spans="1:14" ht="15" customHeight="1" x14ac:dyDescent="0.25">
      <c r="A22" s="6" t="s">
        <v>49</v>
      </c>
      <c r="B22" s="8">
        <f t="shared" ref="B22:L22" si="2">B21</f>
        <v>200</v>
      </c>
      <c r="C22" s="8">
        <f t="shared" si="2"/>
        <v>475</v>
      </c>
      <c r="D22" s="8">
        <f t="shared" si="2"/>
        <v>448.94</v>
      </c>
      <c r="E22" s="8">
        <f t="shared" si="2"/>
        <v>600</v>
      </c>
      <c r="F22" s="8">
        <f t="shared" si="2"/>
        <v>200</v>
      </c>
      <c r="G22" s="8">
        <f t="shared" si="2"/>
        <v>0</v>
      </c>
      <c r="H22" s="8">
        <f t="shared" si="2"/>
        <v>0</v>
      </c>
      <c r="I22" s="8">
        <f t="shared" si="2"/>
        <v>275</v>
      </c>
      <c r="J22" s="8">
        <f t="shared" si="2"/>
        <v>-3.94</v>
      </c>
      <c r="K22" s="8">
        <f t="shared" si="2"/>
        <v>200</v>
      </c>
      <c r="L22" s="8">
        <f t="shared" si="2"/>
        <v>400</v>
      </c>
      <c r="M22" s="8">
        <f t="shared" ref="M22" si="3">M21</f>
        <v>400</v>
      </c>
      <c r="N22" s="8">
        <f>N21</f>
        <v>3195</v>
      </c>
    </row>
    <row r="23" spans="1:14" ht="1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5" customHeight="1" x14ac:dyDescent="0.25">
      <c r="A24" s="6" t="s">
        <v>51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 customHeight="1" x14ac:dyDescent="0.25">
      <c r="A25" s="6" t="s">
        <v>53</v>
      </c>
      <c r="B25" s="7">
        <v>0</v>
      </c>
      <c r="C25" s="7">
        <v>8.52</v>
      </c>
      <c r="D25" s="7">
        <v>0</v>
      </c>
      <c r="E25" s="7">
        <v>0</v>
      </c>
      <c r="F25" s="7">
        <v>7.58</v>
      </c>
      <c r="G25" s="7">
        <v>0</v>
      </c>
      <c r="H25" s="7">
        <v>0</v>
      </c>
      <c r="I25" s="7">
        <v>8.41</v>
      </c>
      <c r="J25" s="7">
        <v>0</v>
      </c>
      <c r="K25" s="7">
        <v>2.5499999999999998</v>
      </c>
      <c r="L25" s="7">
        <v>2.75</v>
      </c>
      <c r="M25" s="7">
        <v>2.63</v>
      </c>
      <c r="N25" s="7">
        <f>SUM(B25:M25)</f>
        <v>32.440000000000005</v>
      </c>
    </row>
    <row r="26" spans="1:14" ht="15" customHeight="1" x14ac:dyDescent="0.25">
      <c r="A26" s="6" t="s">
        <v>55</v>
      </c>
      <c r="B26" s="7">
        <v>81</v>
      </c>
      <c r="C26" s="7">
        <v>0</v>
      </c>
      <c r="D26" s="7">
        <v>90</v>
      </c>
      <c r="E26" s="7">
        <v>90</v>
      </c>
      <c r="F26" s="7">
        <v>90</v>
      </c>
      <c r="G26" s="7">
        <v>105</v>
      </c>
      <c r="H26" s="7">
        <v>120</v>
      </c>
      <c r="I26" s="7">
        <v>105</v>
      </c>
      <c r="J26" s="7">
        <v>105</v>
      </c>
      <c r="K26" s="7">
        <v>135</v>
      </c>
      <c r="L26" s="7">
        <v>135</v>
      </c>
      <c r="M26" s="7">
        <v>135</v>
      </c>
      <c r="N26" s="7">
        <f>SUM(B26:M26)</f>
        <v>1191</v>
      </c>
    </row>
    <row r="27" spans="1:14" ht="15" customHeight="1" x14ac:dyDescent="0.25">
      <c r="A27" s="6" t="s">
        <v>57</v>
      </c>
      <c r="B27" s="7">
        <v>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2.69</v>
      </c>
      <c r="L27" s="7">
        <v>0</v>
      </c>
      <c r="M27" s="7">
        <v>0</v>
      </c>
      <c r="N27" s="7">
        <f>SUM(B27:M27)</f>
        <v>7.6899999999999995</v>
      </c>
    </row>
    <row r="28" spans="1:14" ht="15" customHeight="1" x14ac:dyDescent="0.25">
      <c r="A28" s="6" t="s">
        <v>59</v>
      </c>
      <c r="B28" s="8">
        <f t="shared" ref="B28:L28" si="4">SUM(B25:B27)</f>
        <v>86</v>
      </c>
      <c r="C28" s="8">
        <f t="shared" si="4"/>
        <v>8.52</v>
      </c>
      <c r="D28" s="8">
        <f t="shared" si="4"/>
        <v>90</v>
      </c>
      <c r="E28" s="8">
        <f t="shared" si="4"/>
        <v>90</v>
      </c>
      <c r="F28" s="8">
        <f t="shared" si="4"/>
        <v>97.58</v>
      </c>
      <c r="G28" s="8">
        <f t="shared" si="4"/>
        <v>105</v>
      </c>
      <c r="H28" s="8">
        <f t="shared" si="4"/>
        <v>120</v>
      </c>
      <c r="I28" s="8">
        <f t="shared" si="4"/>
        <v>113.41</v>
      </c>
      <c r="J28" s="8">
        <f t="shared" si="4"/>
        <v>105</v>
      </c>
      <c r="K28" s="8">
        <f t="shared" si="4"/>
        <v>140.24</v>
      </c>
      <c r="L28" s="8">
        <f t="shared" si="4"/>
        <v>137.75</v>
      </c>
      <c r="M28" s="8">
        <f t="shared" ref="M28" si="5">SUM(M25:M27)</f>
        <v>137.63</v>
      </c>
      <c r="N28" s="8">
        <f>SUM(N25:N27)</f>
        <v>1231.1300000000001</v>
      </c>
    </row>
    <row r="29" spans="1:14" ht="15" customHeight="1" x14ac:dyDescent="0.25">
      <c r="A29" s="6" t="s">
        <v>61</v>
      </c>
      <c r="B29" s="8">
        <f t="shared" ref="B29:L29" si="6">+B18+B22+B28</f>
        <v>65044.33</v>
      </c>
      <c r="C29" s="8">
        <f t="shared" si="6"/>
        <v>85618.35</v>
      </c>
      <c r="D29" s="8">
        <f t="shared" si="6"/>
        <v>41159.69</v>
      </c>
      <c r="E29" s="8">
        <f t="shared" si="6"/>
        <v>59927.409999999996</v>
      </c>
      <c r="F29" s="8">
        <f t="shared" si="6"/>
        <v>85533.87</v>
      </c>
      <c r="G29" s="8">
        <f t="shared" si="6"/>
        <v>39731.289999999994</v>
      </c>
      <c r="H29" s="8">
        <f t="shared" si="6"/>
        <v>65255.7</v>
      </c>
      <c r="I29" s="8">
        <f t="shared" si="6"/>
        <v>84317.12000000001</v>
      </c>
      <c r="J29" s="8">
        <f t="shared" si="6"/>
        <v>44055.149999999994</v>
      </c>
      <c r="K29" s="8">
        <f t="shared" si="6"/>
        <v>65148.959999999999</v>
      </c>
      <c r="L29" s="8">
        <f t="shared" si="6"/>
        <v>95958.14</v>
      </c>
      <c r="M29" s="8">
        <f t="shared" ref="M29" si="7">+M18+M22+M28</f>
        <v>53719.799999999996</v>
      </c>
      <c r="N29" s="8">
        <f>+N18+N22+N28</f>
        <v>785469.81</v>
      </c>
    </row>
    <row r="30" spans="1:14" ht="1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5" customHeight="1" x14ac:dyDescent="0.25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" customHeight="1" x14ac:dyDescent="0.25">
      <c r="A33" s="6" t="s">
        <v>65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5" customHeight="1" x14ac:dyDescent="0.25">
      <c r="A34" s="6" t="s">
        <v>67</v>
      </c>
      <c r="B34" s="7">
        <v>8.25</v>
      </c>
      <c r="C34" s="7">
        <v>0</v>
      </c>
      <c r="D34" s="7">
        <v>15.97</v>
      </c>
      <c r="E34" s="7">
        <v>100.68</v>
      </c>
      <c r="F34" s="7">
        <v>115.1</v>
      </c>
      <c r="G34" s="7">
        <v>56.76</v>
      </c>
      <c r="H34" s="7">
        <v>37.880000000000003</v>
      </c>
      <c r="I34" s="7">
        <v>75.7</v>
      </c>
      <c r="J34" s="7">
        <v>-7.41</v>
      </c>
      <c r="K34" s="7">
        <v>80.34</v>
      </c>
      <c r="L34" s="7">
        <v>68.13</v>
      </c>
      <c r="M34" s="7">
        <v>234.79</v>
      </c>
      <c r="N34" s="7">
        <f>SUM(B34:M34)</f>
        <v>786.18999999999994</v>
      </c>
    </row>
    <row r="35" spans="1:14" ht="15" customHeight="1" x14ac:dyDescent="0.25">
      <c r="A35" s="6" t="s">
        <v>69</v>
      </c>
      <c r="B35" s="7">
        <v>398.28</v>
      </c>
      <c r="C35" s="7">
        <v>432.46</v>
      </c>
      <c r="D35" s="7">
        <v>335.55</v>
      </c>
      <c r="E35" s="7">
        <v>339.24</v>
      </c>
      <c r="F35" s="7">
        <v>388.41</v>
      </c>
      <c r="G35" s="7">
        <v>106.36</v>
      </c>
      <c r="H35" s="7">
        <v>166.46</v>
      </c>
      <c r="I35" s="7">
        <v>2235.6999999999998</v>
      </c>
      <c r="J35" s="7">
        <v>0</v>
      </c>
      <c r="K35" s="7">
        <v>1772.14</v>
      </c>
      <c r="L35" s="7">
        <v>899.47</v>
      </c>
      <c r="M35" s="7">
        <v>598.02</v>
      </c>
      <c r="N35" s="7">
        <f>SUM(B35:M35)</f>
        <v>7672.09</v>
      </c>
    </row>
    <row r="36" spans="1:14" ht="15" customHeight="1" x14ac:dyDescent="0.25">
      <c r="A36" s="6" t="s">
        <v>71</v>
      </c>
      <c r="B36" s="7">
        <v>156.87</v>
      </c>
      <c r="C36" s="7">
        <v>72.75</v>
      </c>
      <c r="D36" s="7">
        <v>240.5</v>
      </c>
      <c r="E36" s="7">
        <v>314.29000000000002</v>
      </c>
      <c r="F36" s="7">
        <v>303.02</v>
      </c>
      <c r="G36" s="7">
        <v>169.63</v>
      </c>
      <c r="H36" s="7">
        <v>90.89</v>
      </c>
      <c r="I36" s="7">
        <v>1706.16</v>
      </c>
      <c r="J36" s="7">
        <v>-49.34</v>
      </c>
      <c r="K36" s="7">
        <v>817.33</v>
      </c>
      <c r="L36" s="7">
        <v>684.16</v>
      </c>
      <c r="M36" s="7">
        <v>674.05</v>
      </c>
      <c r="N36" s="7">
        <f>SUM(B36:M36)</f>
        <v>5180.3100000000004</v>
      </c>
    </row>
    <row r="37" spans="1:14" ht="15" customHeight="1" x14ac:dyDescent="0.25">
      <c r="A37" s="6" t="s">
        <v>73</v>
      </c>
      <c r="B37" s="7">
        <v>2146.31</v>
      </c>
      <c r="C37" s="7">
        <v>0</v>
      </c>
      <c r="D37" s="7">
        <v>280.10000000000002</v>
      </c>
      <c r="E37" s="7">
        <v>1750.61</v>
      </c>
      <c r="F37" s="7">
        <v>0</v>
      </c>
      <c r="G37" s="7">
        <v>0</v>
      </c>
      <c r="H37" s="7">
        <v>2557.54</v>
      </c>
      <c r="I37" s="7">
        <v>0</v>
      </c>
      <c r="J37" s="7">
        <v>0</v>
      </c>
      <c r="K37" s="7">
        <v>2579.87</v>
      </c>
      <c r="L37" s="7">
        <v>0</v>
      </c>
      <c r="M37" s="7">
        <v>0</v>
      </c>
      <c r="N37" s="7">
        <f>SUM(B37:M37)</f>
        <v>9314.43</v>
      </c>
    </row>
    <row r="38" spans="1:14" ht="15" customHeight="1" x14ac:dyDescent="0.25">
      <c r="A38" s="6" t="s">
        <v>75</v>
      </c>
      <c r="B38" s="7">
        <v>679.32</v>
      </c>
      <c r="C38" s="7">
        <v>0</v>
      </c>
      <c r="D38" s="7">
        <v>0</v>
      </c>
      <c r="E38" s="7">
        <v>649.35</v>
      </c>
      <c r="F38" s="7">
        <v>7837.29</v>
      </c>
      <c r="G38" s="7">
        <v>0</v>
      </c>
      <c r="H38" s="7">
        <v>738.15</v>
      </c>
      <c r="I38" s="7">
        <v>0</v>
      </c>
      <c r="J38" s="7">
        <v>0</v>
      </c>
      <c r="K38" s="7">
        <v>713</v>
      </c>
      <c r="L38" s="7">
        <v>0</v>
      </c>
      <c r="M38" s="7">
        <v>0</v>
      </c>
      <c r="N38" s="7">
        <f>SUM(B38:M38)</f>
        <v>10617.109999999999</v>
      </c>
    </row>
    <row r="39" spans="1:14" ht="15" customHeight="1" x14ac:dyDescent="0.25">
      <c r="A39" s="6" t="s">
        <v>77</v>
      </c>
      <c r="B39" s="8">
        <f t="shared" ref="B39:L39" si="8">SUM(B34:B38)</f>
        <v>3389.03</v>
      </c>
      <c r="C39" s="8">
        <f t="shared" si="8"/>
        <v>505.21</v>
      </c>
      <c r="D39" s="8">
        <f t="shared" si="8"/>
        <v>872.12</v>
      </c>
      <c r="E39" s="8">
        <f t="shared" si="8"/>
        <v>3154.1699999999996</v>
      </c>
      <c r="F39" s="8">
        <f t="shared" si="8"/>
        <v>8643.82</v>
      </c>
      <c r="G39" s="8">
        <f t="shared" si="8"/>
        <v>332.75</v>
      </c>
      <c r="H39" s="8">
        <f t="shared" si="8"/>
        <v>3590.92</v>
      </c>
      <c r="I39" s="8">
        <f t="shared" si="8"/>
        <v>4017.5599999999995</v>
      </c>
      <c r="J39" s="8">
        <f t="shared" si="8"/>
        <v>-56.75</v>
      </c>
      <c r="K39" s="8">
        <f t="shared" si="8"/>
        <v>5962.68</v>
      </c>
      <c r="L39" s="8">
        <f t="shared" si="8"/>
        <v>1651.76</v>
      </c>
      <c r="M39" s="8">
        <f t="shared" ref="M39" si="9">SUM(M34:M38)</f>
        <v>1506.86</v>
      </c>
      <c r="N39" s="8">
        <f>SUM(N34:N38)</f>
        <v>33570.129999999997</v>
      </c>
    </row>
    <row r="40" spans="1:14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" customHeight="1" x14ac:dyDescent="0.25">
      <c r="A41" s="6" t="s">
        <v>79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 customHeight="1" x14ac:dyDescent="0.25">
      <c r="A42" s="6" t="s">
        <v>81</v>
      </c>
      <c r="B42" s="7">
        <v>2268.33</v>
      </c>
      <c r="C42" s="7">
        <v>0</v>
      </c>
      <c r="D42" s="7">
        <v>481.31</v>
      </c>
      <c r="E42" s="7">
        <v>0</v>
      </c>
      <c r="F42" s="7">
        <v>0</v>
      </c>
      <c r="G42" s="7">
        <v>0</v>
      </c>
      <c r="H42" s="7">
        <v>2235.96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f>SUM(B42:M42)</f>
        <v>4985.6000000000004</v>
      </c>
    </row>
    <row r="43" spans="1:14" ht="15" customHeight="1" x14ac:dyDescent="0.25">
      <c r="A43" s="6" t="s">
        <v>83</v>
      </c>
      <c r="B43" s="7">
        <v>0</v>
      </c>
      <c r="C43" s="7">
        <v>0</v>
      </c>
      <c r="D43" s="7">
        <v>185.09</v>
      </c>
      <c r="E43" s="7">
        <v>0</v>
      </c>
      <c r="F43" s="7">
        <v>0</v>
      </c>
      <c r="G43" s="7">
        <v>46.27</v>
      </c>
      <c r="H43" s="7">
        <v>0</v>
      </c>
      <c r="I43" s="7">
        <v>0</v>
      </c>
      <c r="J43" s="7">
        <v>135.88</v>
      </c>
      <c r="K43" s="7">
        <v>0</v>
      </c>
      <c r="L43" s="7">
        <v>0</v>
      </c>
      <c r="M43" s="7">
        <v>282.41000000000003</v>
      </c>
      <c r="N43" s="7">
        <f>SUM(B43:M43)</f>
        <v>649.65000000000009</v>
      </c>
    </row>
    <row r="44" spans="1:14" ht="15" customHeight="1" x14ac:dyDescent="0.25">
      <c r="A44" s="6" t="s">
        <v>85</v>
      </c>
      <c r="B44" s="7">
        <v>161.97</v>
      </c>
      <c r="C44" s="7">
        <v>0</v>
      </c>
      <c r="D44" s="7">
        <v>393.34</v>
      </c>
      <c r="E44" s="7">
        <v>185.1</v>
      </c>
      <c r="F44" s="7">
        <v>0</v>
      </c>
      <c r="G44" s="7">
        <v>69.42</v>
      </c>
      <c r="H44" s="7">
        <v>323.94</v>
      </c>
      <c r="I44" s="7">
        <v>161.96</v>
      </c>
      <c r="J44" s="7">
        <v>166.83</v>
      </c>
      <c r="K44" s="7">
        <v>309.79000000000002</v>
      </c>
      <c r="L44" s="7">
        <v>605.67999999999995</v>
      </c>
      <c r="M44" s="7">
        <v>23.83</v>
      </c>
      <c r="N44" s="7">
        <f>SUM(B44:M44)</f>
        <v>2401.8599999999997</v>
      </c>
    </row>
    <row r="45" spans="1:14" ht="15" customHeight="1" x14ac:dyDescent="0.25">
      <c r="A45" s="6" t="s">
        <v>196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33.89</v>
      </c>
      <c r="M45" s="7">
        <v>0</v>
      </c>
      <c r="N45" s="7">
        <f>SUM(B45:M45)</f>
        <v>33.89</v>
      </c>
    </row>
    <row r="46" spans="1:14" ht="15" customHeight="1" x14ac:dyDescent="0.25">
      <c r="A46" s="6" t="s">
        <v>87</v>
      </c>
      <c r="B46" s="7">
        <v>2199.1999999999998</v>
      </c>
      <c r="C46" s="7">
        <v>0</v>
      </c>
      <c r="D46" s="7">
        <v>1312.59</v>
      </c>
      <c r="E46" s="7">
        <v>577.54</v>
      </c>
      <c r="F46" s="7">
        <v>610.21</v>
      </c>
      <c r="G46" s="7">
        <v>233.53</v>
      </c>
      <c r="H46" s="7">
        <v>568.88</v>
      </c>
      <c r="I46" s="7">
        <v>668.2</v>
      </c>
      <c r="J46" s="7">
        <v>6798.09</v>
      </c>
      <c r="K46" s="7">
        <v>71.5</v>
      </c>
      <c r="L46" s="7">
        <v>1087.67</v>
      </c>
      <c r="M46" s="7">
        <v>5333.12</v>
      </c>
      <c r="N46" s="7">
        <f>SUM(B46:M46)</f>
        <v>19460.53</v>
      </c>
    </row>
    <row r="47" spans="1:14" ht="15" customHeight="1" x14ac:dyDescent="0.25">
      <c r="A47" s="6" t="s">
        <v>89</v>
      </c>
      <c r="B47" s="7">
        <v>4150.6400000000003</v>
      </c>
      <c r="C47" s="7">
        <v>0</v>
      </c>
      <c r="D47" s="7">
        <v>0</v>
      </c>
      <c r="E47" s="7">
        <v>711.53</v>
      </c>
      <c r="F47" s="7">
        <v>0</v>
      </c>
      <c r="G47" s="7">
        <v>0</v>
      </c>
      <c r="H47" s="7">
        <v>85.9</v>
      </c>
      <c r="I47" s="7">
        <v>92.55</v>
      </c>
      <c r="J47" s="7">
        <v>0</v>
      </c>
      <c r="K47" s="7">
        <v>0</v>
      </c>
      <c r="L47" s="7">
        <v>0</v>
      </c>
      <c r="M47" s="7">
        <v>2191</v>
      </c>
      <c r="N47" s="7">
        <f>SUM(B47:M47)</f>
        <v>7231.62</v>
      </c>
    </row>
    <row r="48" spans="1:14" ht="15" customHeight="1" x14ac:dyDescent="0.25">
      <c r="A48" s="6" t="s">
        <v>91</v>
      </c>
      <c r="B48" s="7">
        <v>3534.38</v>
      </c>
      <c r="C48" s="7">
        <v>0</v>
      </c>
      <c r="D48" s="7">
        <v>0</v>
      </c>
      <c r="E48" s="7">
        <v>0</v>
      </c>
      <c r="F48" s="7">
        <v>1066</v>
      </c>
      <c r="G48" s="7">
        <v>261</v>
      </c>
      <c r="H48" s="7">
        <v>261</v>
      </c>
      <c r="I48" s="7">
        <v>261</v>
      </c>
      <c r="J48" s="7">
        <v>0</v>
      </c>
      <c r="K48" s="7">
        <v>0</v>
      </c>
      <c r="L48" s="7">
        <v>428.94</v>
      </c>
      <c r="M48" s="7">
        <v>0</v>
      </c>
      <c r="N48" s="7">
        <f>SUM(B48:M48)</f>
        <v>5812.32</v>
      </c>
    </row>
    <row r="49" spans="1:14" ht="15" customHeight="1" x14ac:dyDescent="0.25">
      <c r="A49" s="6" t="s">
        <v>93</v>
      </c>
      <c r="B49" s="7">
        <v>485.88</v>
      </c>
      <c r="C49" s="7">
        <v>0</v>
      </c>
      <c r="D49" s="7">
        <v>159.56</v>
      </c>
      <c r="E49" s="7">
        <v>379.9</v>
      </c>
      <c r="F49" s="7">
        <v>138.82</v>
      </c>
      <c r="G49" s="7">
        <v>323.91000000000003</v>
      </c>
      <c r="H49" s="7">
        <v>1179.04</v>
      </c>
      <c r="I49" s="7">
        <v>485.87</v>
      </c>
      <c r="J49" s="7">
        <v>0</v>
      </c>
      <c r="K49" s="7">
        <v>0</v>
      </c>
      <c r="L49" s="7">
        <v>190.65</v>
      </c>
      <c r="M49" s="7">
        <v>1678.62</v>
      </c>
      <c r="N49" s="7">
        <f>SUM(B49:M49)</f>
        <v>5022.25</v>
      </c>
    </row>
    <row r="50" spans="1:14" ht="15" customHeight="1" x14ac:dyDescent="0.25">
      <c r="A50" s="6" t="s">
        <v>95</v>
      </c>
      <c r="B50" s="7">
        <v>0</v>
      </c>
      <c r="C50" s="7">
        <v>0</v>
      </c>
      <c r="D50" s="7">
        <v>0</v>
      </c>
      <c r="E50" s="7">
        <v>0</v>
      </c>
      <c r="F50" s="7">
        <v>63.83</v>
      </c>
      <c r="G50" s="7">
        <v>5.59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71.489999999999995</v>
      </c>
      <c r="N50" s="7">
        <f>SUM(B50:M50)</f>
        <v>140.91</v>
      </c>
    </row>
    <row r="51" spans="1:14" ht="15" customHeight="1" x14ac:dyDescent="0.25">
      <c r="A51" s="6" t="s">
        <v>97</v>
      </c>
      <c r="B51" s="7">
        <v>532.16</v>
      </c>
      <c r="C51" s="7">
        <v>92.55</v>
      </c>
      <c r="D51" s="7">
        <v>1913.26</v>
      </c>
      <c r="E51" s="7">
        <v>291.74</v>
      </c>
      <c r="F51" s="7">
        <v>67.55</v>
      </c>
      <c r="G51" s="7">
        <v>51.85</v>
      </c>
      <c r="H51" s="7">
        <v>621.96</v>
      </c>
      <c r="I51" s="7">
        <v>239.72</v>
      </c>
      <c r="J51" s="7">
        <v>1116.6199999999999</v>
      </c>
      <c r="K51" s="7">
        <v>71.5</v>
      </c>
      <c r="L51" s="7">
        <v>939.17</v>
      </c>
      <c r="M51" s="7">
        <v>4281.0600000000004</v>
      </c>
      <c r="N51" s="7">
        <f>SUM(B51:M51)</f>
        <v>10219.14</v>
      </c>
    </row>
    <row r="52" spans="1:14" ht="15" customHeight="1" x14ac:dyDescent="0.25">
      <c r="A52" s="6" t="s">
        <v>99</v>
      </c>
      <c r="B52" s="7">
        <v>23.14</v>
      </c>
      <c r="C52" s="7">
        <v>0</v>
      </c>
      <c r="D52" s="7">
        <v>92.55</v>
      </c>
      <c r="E52" s="7">
        <v>0</v>
      </c>
      <c r="F52" s="7">
        <v>85.1</v>
      </c>
      <c r="G52" s="7">
        <v>7.45</v>
      </c>
      <c r="H52" s="7">
        <v>46.27</v>
      </c>
      <c r="I52" s="7">
        <v>0</v>
      </c>
      <c r="J52" s="7">
        <v>0</v>
      </c>
      <c r="K52" s="7">
        <v>0</v>
      </c>
      <c r="L52" s="7">
        <v>166.81</v>
      </c>
      <c r="M52" s="7">
        <v>0</v>
      </c>
      <c r="N52" s="7">
        <f>SUM(B52:M52)</f>
        <v>421.32</v>
      </c>
    </row>
    <row r="53" spans="1:14" ht="15" customHeight="1" x14ac:dyDescent="0.25">
      <c r="A53" s="6" t="s">
        <v>101</v>
      </c>
      <c r="B53" s="7">
        <v>0</v>
      </c>
      <c r="C53" s="7">
        <v>0</v>
      </c>
      <c r="D53" s="7">
        <v>0</v>
      </c>
      <c r="E53" s="7">
        <v>119.41</v>
      </c>
      <c r="F53" s="7">
        <v>31.53</v>
      </c>
      <c r="G53" s="7">
        <v>7.45</v>
      </c>
      <c r="H53" s="7">
        <v>177.98</v>
      </c>
      <c r="I53" s="7">
        <v>0</v>
      </c>
      <c r="J53" s="7">
        <v>73.349999999999994</v>
      </c>
      <c r="K53" s="7">
        <v>0</v>
      </c>
      <c r="L53" s="7">
        <v>0</v>
      </c>
      <c r="M53" s="7">
        <v>0</v>
      </c>
      <c r="N53" s="7">
        <f>SUM(B53:M53)</f>
        <v>409.72</v>
      </c>
    </row>
    <row r="54" spans="1:14" ht="15" customHeight="1" x14ac:dyDescent="0.25">
      <c r="A54" s="6" t="s">
        <v>103</v>
      </c>
      <c r="B54" s="7">
        <v>46.27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23.14</v>
      </c>
      <c r="J54" s="7">
        <v>0</v>
      </c>
      <c r="K54" s="7">
        <v>95.32</v>
      </c>
      <c r="L54" s="7">
        <v>0</v>
      </c>
      <c r="M54" s="7">
        <v>0</v>
      </c>
      <c r="N54" s="7">
        <f>SUM(B54:M54)</f>
        <v>164.73</v>
      </c>
    </row>
    <row r="55" spans="1:14" ht="15" customHeight="1" x14ac:dyDescent="0.25">
      <c r="A55" s="6" t="s">
        <v>105</v>
      </c>
      <c r="B55" s="7">
        <v>3380.94</v>
      </c>
      <c r="C55" s="7">
        <v>0</v>
      </c>
      <c r="D55" s="7">
        <v>2287.42</v>
      </c>
      <c r="E55" s="7">
        <v>12752.18</v>
      </c>
      <c r="F55" s="7">
        <v>3004.7</v>
      </c>
      <c r="G55" s="7">
        <v>3219.66</v>
      </c>
      <c r="H55" s="7">
        <v>1135.07</v>
      </c>
      <c r="I55" s="7">
        <v>640.66999999999996</v>
      </c>
      <c r="J55" s="7">
        <v>5937.78</v>
      </c>
      <c r="K55" s="7">
        <v>2831.41</v>
      </c>
      <c r="L55" s="7">
        <v>3268.12</v>
      </c>
      <c r="M55" s="7">
        <v>9534.9599999999991</v>
      </c>
      <c r="N55" s="7">
        <f>SUM(B55:M55)</f>
        <v>47992.91</v>
      </c>
    </row>
    <row r="56" spans="1:14" ht="15" customHeight="1" x14ac:dyDescent="0.25">
      <c r="A56" s="6" t="s">
        <v>200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1115</v>
      </c>
      <c r="N56" s="7">
        <f>SUM(B56:M56)</f>
        <v>1115</v>
      </c>
    </row>
    <row r="57" spans="1:14" ht="15" customHeight="1" x14ac:dyDescent="0.25">
      <c r="A57" s="6" t="s">
        <v>107</v>
      </c>
      <c r="B57" s="7">
        <v>624.71</v>
      </c>
      <c r="C57" s="7">
        <v>0</v>
      </c>
      <c r="D57" s="7">
        <v>881.49</v>
      </c>
      <c r="E57" s="7">
        <v>646.88</v>
      </c>
      <c r="F57" s="7">
        <v>382.96</v>
      </c>
      <c r="G57" s="7">
        <v>1365.92</v>
      </c>
      <c r="H57" s="7">
        <v>1133.73</v>
      </c>
      <c r="I57" s="7">
        <v>647.85</v>
      </c>
      <c r="J57" s="7">
        <v>285.95999999999998</v>
      </c>
      <c r="K57" s="7">
        <v>1270.78</v>
      </c>
      <c r="L57" s="7">
        <v>500.43</v>
      </c>
      <c r="M57" s="7">
        <v>762.56</v>
      </c>
      <c r="N57" s="7">
        <f>SUM(B57:M57)</f>
        <v>8503.27</v>
      </c>
    </row>
    <row r="58" spans="1:14" ht="15" customHeight="1" x14ac:dyDescent="0.25">
      <c r="A58" s="6" t="s">
        <v>109</v>
      </c>
      <c r="B58" s="7">
        <v>3675</v>
      </c>
      <c r="C58" s="7">
        <v>3675</v>
      </c>
      <c r="D58" s="7">
        <v>3675</v>
      </c>
      <c r="E58" s="7">
        <v>3675</v>
      </c>
      <c r="F58" s="7">
        <v>3675</v>
      </c>
      <c r="G58" s="7">
        <v>3675</v>
      </c>
      <c r="H58" s="7">
        <v>3675</v>
      </c>
      <c r="I58" s="7">
        <v>3675</v>
      </c>
      <c r="J58" s="7">
        <v>3859</v>
      </c>
      <c r="K58" s="7">
        <v>3859</v>
      </c>
      <c r="L58" s="7">
        <v>3859</v>
      </c>
      <c r="M58" s="7">
        <v>3859</v>
      </c>
      <c r="N58" s="7">
        <f>SUM(B58:M58)</f>
        <v>44836</v>
      </c>
    </row>
    <row r="59" spans="1:14" ht="15" customHeight="1" x14ac:dyDescent="0.25">
      <c r="A59" s="6" t="s">
        <v>111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69.42</v>
      </c>
      <c r="I59" s="7">
        <v>69.41</v>
      </c>
      <c r="J59" s="7">
        <v>0</v>
      </c>
      <c r="K59" s="7">
        <v>0</v>
      </c>
      <c r="L59" s="7">
        <v>214.5</v>
      </c>
      <c r="M59" s="7">
        <v>359.17</v>
      </c>
      <c r="N59" s="7">
        <f>SUM(B59:M59)</f>
        <v>712.5</v>
      </c>
    </row>
    <row r="60" spans="1:14" ht="15" customHeight="1" x14ac:dyDescent="0.25">
      <c r="A60" s="6" t="s">
        <v>113</v>
      </c>
      <c r="B60" s="7">
        <v>92.54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f>SUM(B60:M60)</f>
        <v>92.54</v>
      </c>
    </row>
    <row r="61" spans="1:14" ht="15" customHeight="1" x14ac:dyDescent="0.25">
      <c r="A61" s="6" t="s">
        <v>115</v>
      </c>
      <c r="B61" s="7">
        <v>3080.18</v>
      </c>
      <c r="C61" s="7">
        <v>0</v>
      </c>
      <c r="D61" s="7">
        <v>6160.36</v>
      </c>
      <c r="E61" s="7">
        <v>16933.07</v>
      </c>
      <c r="F61" s="7">
        <v>0</v>
      </c>
      <c r="G61" s="7">
        <v>6160.36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3117.73</v>
      </c>
      <c r="N61" s="7">
        <f>SUM(B61:M61)</f>
        <v>35451.700000000004</v>
      </c>
    </row>
    <row r="62" spans="1:14" ht="15" customHeight="1" x14ac:dyDescent="0.25">
      <c r="A62" s="6" t="s">
        <v>117</v>
      </c>
      <c r="B62" s="7">
        <v>0</v>
      </c>
      <c r="C62" s="7">
        <v>0</v>
      </c>
      <c r="D62" s="7">
        <v>0</v>
      </c>
      <c r="E62" s="7">
        <v>0</v>
      </c>
      <c r="F62" s="7">
        <v>380.63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f>SUM(B62:M62)</f>
        <v>380.63</v>
      </c>
    </row>
    <row r="63" spans="1:14" ht="15" customHeight="1" x14ac:dyDescent="0.25">
      <c r="A63" s="6" t="s">
        <v>119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6980.51</v>
      </c>
      <c r="I63" s="7">
        <v>6980.51</v>
      </c>
      <c r="J63" s="7">
        <v>0</v>
      </c>
      <c r="K63" s="7">
        <v>13961.02</v>
      </c>
      <c r="L63" s="7">
        <v>6980.51</v>
      </c>
      <c r="M63" s="7">
        <v>0</v>
      </c>
      <c r="N63" s="7">
        <f>SUM(B63:M63)</f>
        <v>34902.550000000003</v>
      </c>
    </row>
    <row r="64" spans="1:14" ht="15" customHeight="1" x14ac:dyDescent="0.25">
      <c r="A64" s="6" t="s">
        <v>121</v>
      </c>
      <c r="B64" s="7">
        <v>370.19</v>
      </c>
      <c r="C64" s="7">
        <v>0</v>
      </c>
      <c r="D64" s="7">
        <v>478.45</v>
      </c>
      <c r="E64" s="7">
        <v>6352.43</v>
      </c>
      <c r="F64" s="7">
        <v>255.31</v>
      </c>
      <c r="G64" s="7">
        <v>184.29</v>
      </c>
      <c r="H64" s="7">
        <v>732</v>
      </c>
      <c r="I64" s="7">
        <v>347.06</v>
      </c>
      <c r="J64" s="7">
        <v>120.44</v>
      </c>
      <c r="K64" s="7">
        <v>383.87</v>
      </c>
      <c r="L64" s="7">
        <v>143</v>
      </c>
      <c r="M64" s="7">
        <v>214.49</v>
      </c>
      <c r="N64" s="7">
        <f>SUM(B64:M64)</f>
        <v>9581.5300000000025</v>
      </c>
    </row>
    <row r="65" spans="1:14" ht="15" customHeight="1" x14ac:dyDescent="0.25">
      <c r="A65" s="6" t="s">
        <v>123</v>
      </c>
      <c r="B65" s="7">
        <v>721.54</v>
      </c>
      <c r="C65" s="7">
        <v>490.18</v>
      </c>
      <c r="D65" s="7">
        <v>787.23</v>
      </c>
      <c r="E65" s="7">
        <v>1332.72</v>
      </c>
      <c r="F65" s="7">
        <v>788.04</v>
      </c>
      <c r="G65" s="7">
        <v>608.78</v>
      </c>
      <c r="H65" s="7">
        <v>744.68</v>
      </c>
      <c r="I65" s="7">
        <v>1528.27</v>
      </c>
      <c r="J65" s="7">
        <v>120.44</v>
      </c>
      <c r="K65" s="7">
        <v>924.04</v>
      </c>
      <c r="L65" s="7">
        <v>763.62</v>
      </c>
      <c r="M65" s="7">
        <v>952.65</v>
      </c>
      <c r="N65" s="7">
        <f>SUM(B65:M65)</f>
        <v>9762.19</v>
      </c>
    </row>
    <row r="66" spans="1:14" ht="15" customHeight="1" x14ac:dyDescent="0.25">
      <c r="A66" s="6" t="s">
        <v>125</v>
      </c>
      <c r="B66" s="7">
        <v>0</v>
      </c>
      <c r="C66" s="7">
        <v>0</v>
      </c>
      <c r="D66" s="7">
        <v>0</v>
      </c>
      <c r="E66" s="7">
        <v>0</v>
      </c>
      <c r="F66" s="7">
        <v>63.83</v>
      </c>
      <c r="G66" s="7">
        <v>121.28</v>
      </c>
      <c r="H66" s="7">
        <v>38.06</v>
      </c>
      <c r="I66" s="7">
        <v>23.14</v>
      </c>
      <c r="J66" s="7">
        <v>0</v>
      </c>
      <c r="K66" s="7">
        <v>0</v>
      </c>
      <c r="L66" s="7">
        <v>0</v>
      </c>
      <c r="M66" s="7">
        <v>0</v>
      </c>
      <c r="N66" s="7">
        <f>SUM(B66:M66)</f>
        <v>246.31</v>
      </c>
    </row>
    <row r="67" spans="1:14" ht="15" customHeight="1" x14ac:dyDescent="0.25">
      <c r="A67" s="6" t="s">
        <v>127</v>
      </c>
      <c r="B67" s="8">
        <f>SUM(B42:B66)</f>
        <v>25347.07</v>
      </c>
      <c r="C67" s="8">
        <f>SUM(C42:C66)</f>
        <v>4257.7300000000005</v>
      </c>
      <c r="D67" s="8">
        <f>SUM(D42:D66)</f>
        <v>18807.650000000001</v>
      </c>
      <c r="E67" s="8">
        <f>SUM(E42:E66)</f>
        <v>43957.5</v>
      </c>
      <c r="F67" s="8">
        <f>SUM(F42:F66)</f>
        <v>10613.51</v>
      </c>
      <c r="G67" s="8">
        <f>SUM(G42:G66)</f>
        <v>16341.760000000002</v>
      </c>
      <c r="H67" s="8">
        <f>SUM(H42:H66)</f>
        <v>20009.400000000001</v>
      </c>
      <c r="I67" s="8">
        <f>SUM(I42:I66)</f>
        <v>15844.35</v>
      </c>
      <c r="J67" s="8">
        <f>SUM(J42:J66)</f>
        <v>18614.389999999996</v>
      </c>
      <c r="K67" s="8">
        <f>SUM(K42:K66)</f>
        <v>23778.23</v>
      </c>
      <c r="L67" s="8">
        <f>SUM(L42:L66)</f>
        <v>19181.990000000002</v>
      </c>
      <c r="M67" s="8">
        <f t="shared" ref="M67" si="10">SUM(M42:M66)</f>
        <v>33777.089999999997</v>
      </c>
      <c r="N67" s="8">
        <f>SUM(N42:N66)</f>
        <v>250530.67000000007</v>
      </c>
    </row>
    <row r="68" spans="1:14" ht="1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 customHeight="1" x14ac:dyDescent="0.25">
      <c r="A69" s="6" t="s">
        <v>129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 customHeight="1" x14ac:dyDescent="0.25">
      <c r="A70" s="6" t="s">
        <v>131</v>
      </c>
      <c r="B70" s="7">
        <v>1850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f>SUM(B70:M70)</f>
        <v>1850</v>
      </c>
    </row>
    <row r="71" spans="1:14" ht="15" customHeight="1" x14ac:dyDescent="0.25">
      <c r="A71" s="6" t="s">
        <v>133</v>
      </c>
      <c r="B71" s="8">
        <f t="shared" ref="B71:L71" si="11">B70</f>
        <v>1850</v>
      </c>
      <c r="C71" s="8">
        <f t="shared" si="11"/>
        <v>0</v>
      </c>
      <c r="D71" s="8">
        <f t="shared" si="11"/>
        <v>0</v>
      </c>
      <c r="E71" s="8">
        <f t="shared" si="11"/>
        <v>0</v>
      </c>
      <c r="F71" s="8">
        <f t="shared" si="11"/>
        <v>0</v>
      </c>
      <c r="G71" s="8">
        <f t="shared" si="11"/>
        <v>0</v>
      </c>
      <c r="H71" s="8">
        <f t="shared" si="11"/>
        <v>0</v>
      </c>
      <c r="I71" s="8">
        <f t="shared" si="11"/>
        <v>0</v>
      </c>
      <c r="J71" s="8">
        <f t="shared" si="11"/>
        <v>0</v>
      </c>
      <c r="K71" s="8">
        <f t="shared" si="11"/>
        <v>0</v>
      </c>
      <c r="L71" s="8">
        <f t="shared" si="11"/>
        <v>0</v>
      </c>
      <c r="M71" s="8">
        <f t="shared" ref="M71" si="12">M70</f>
        <v>0</v>
      </c>
      <c r="N71" s="8">
        <f>N70</f>
        <v>1850</v>
      </c>
    </row>
    <row r="72" spans="1:14" ht="1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 customHeight="1" x14ac:dyDescent="0.25">
      <c r="A73" s="6" t="s">
        <v>135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 customHeight="1" x14ac:dyDescent="0.25">
      <c r="A74" s="6" t="s">
        <v>137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76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f>SUM(B74:M74)</f>
        <v>76</v>
      </c>
    </row>
    <row r="75" spans="1:14" ht="15" customHeight="1" x14ac:dyDescent="0.25">
      <c r="A75" s="6" t="s">
        <v>139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69.42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f>SUM(B75:M75)</f>
        <v>69.42</v>
      </c>
    </row>
    <row r="76" spans="1:14" ht="15" customHeight="1" x14ac:dyDescent="0.25">
      <c r="A76" s="6" t="s">
        <v>141</v>
      </c>
      <c r="B76" s="7">
        <v>75.349999999999994</v>
      </c>
      <c r="C76" s="7">
        <v>25.68</v>
      </c>
      <c r="D76" s="7">
        <v>0</v>
      </c>
      <c r="E76" s="7">
        <v>0</v>
      </c>
      <c r="F76" s="7">
        <v>0.33</v>
      </c>
      <c r="G76" s="7">
        <v>25.35</v>
      </c>
      <c r="H76" s="7">
        <v>25.35</v>
      </c>
      <c r="I76" s="7">
        <v>26.64</v>
      </c>
      <c r="J76" s="7">
        <v>25.35</v>
      </c>
      <c r="K76" s="7">
        <v>25.35</v>
      </c>
      <c r="L76" s="7">
        <v>25.35</v>
      </c>
      <c r="M76" s="7">
        <v>25.72</v>
      </c>
      <c r="N76" s="7">
        <f>SUM(B76:M76)</f>
        <v>280.46999999999997</v>
      </c>
    </row>
    <row r="77" spans="1:14" ht="15" customHeight="1" x14ac:dyDescent="0.25">
      <c r="A77" s="6" t="s">
        <v>143</v>
      </c>
      <c r="B77" s="7">
        <v>223.96</v>
      </c>
      <c r="C77" s="7">
        <v>0</v>
      </c>
      <c r="D77" s="7">
        <v>113.66</v>
      </c>
      <c r="E77" s="7">
        <v>111.98</v>
      </c>
      <c r="F77" s="7">
        <v>111.98</v>
      </c>
      <c r="G77" s="7">
        <v>111.98</v>
      </c>
      <c r="H77" s="7">
        <v>111.98</v>
      </c>
      <c r="I77" s="7">
        <v>111.98</v>
      </c>
      <c r="J77" s="7">
        <v>111.98</v>
      </c>
      <c r="K77" s="7">
        <v>111.98</v>
      </c>
      <c r="L77" s="7">
        <v>111.98</v>
      </c>
      <c r="M77" s="7">
        <v>111.98</v>
      </c>
      <c r="N77" s="7">
        <f>SUM(B77:M77)</f>
        <v>1345.44</v>
      </c>
    </row>
    <row r="78" spans="1:14" ht="15" customHeight="1" x14ac:dyDescent="0.25">
      <c r="A78" s="6" t="s">
        <v>145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39.979999999999997</v>
      </c>
      <c r="J78" s="7">
        <v>0</v>
      </c>
      <c r="K78" s="7">
        <v>0</v>
      </c>
      <c r="L78" s="7">
        <v>0</v>
      </c>
      <c r="M78" s="7">
        <v>936</v>
      </c>
      <c r="N78" s="7">
        <f>SUM(B78:M78)</f>
        <v>975.98</v>
      </c>
    </row>
    <row r="79" spans="1:14" ht="15" customHeight="1" x14ac:dyDescent="0.25">
      <c r="A79" s="6" t="s">
        <v>147</v>
      </c>
      <c r="B79" s="7">
        <v>5245.48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-5242.1000000000004</v>
      </c>
      <c r="J79" s="7">
        <v>1695</v>
      </c>
      <c r="K79" s="7">
        <v>0</v>
      </c>
      <c r="L79" s="7">
        <v>0</v>
      </c>
      <c r="M79" s="7">
        <v>0</v>
      </c>
      <c r="N79" s="7">
        <f>SUM(B79:M79)</f>
        <v>1698.3799999999992</v>
      </c>
    </row>
    <row r="80" spans="1:14" ht="15" customHeight="1" x14ac:dyDescent="0.25">
      <c r="A80" s="6" t="s">
        <v>149</v>
      </c>
      <c r="B80" s="7">
        <v>2557.16</v>
      </c>
      <c r="C80" s="7">
        <v>3622.15</v>
      </c>
      <c r="D80" s="7">
        <v>2968.12</v>
      </c>
      <c r="E80" s="7">
        <v>3099.56</v>
      </c>
      <c r="F80" s="7">
        <v>3167.77</v>
      </c>
      <c r="G80" s="7">
        <v>3205.28</v>
      </c>
      <c r="H80" s="7">
        <v>3512.88</v>
      </c>
      <c r="I80" s="7">
        <v>3080.27</v>
      </c>
      <c r="J80" s="7">
        <v>3390.76</v>
      </c>
      <c r="K80" s="7">
        <v>3126.43</v>
      </c>
      <c r="L80" s="7">
        <v>3732.82</v>
      </c>
      <c r="M80" s="7">
        <v>3034.32</v>
      </c>
      <c r="N80" s="7">
        <f>SUM(B80:M80)</f>
        <v>38497.520000000004</v>
      </c>
    </row>
    <row r="81" spans="1:14" ht="15" customHeight="1" x14ac:dyDescent="0.25">
      <c r="A81" s="6" t="s">
        <v>197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225</v>
      </c>
      <c r="L81" s="7">
        <v>0</v>
      </c>
      <c r="M81" s="7">
        <v>1200</v>
      </c>
      <c r="N81" s="7">
        <f>SUM(B81:M81)</f>
        <v>1425</v>
      </c>
    </row>
    <row r="82" spans="1:14" ht="15" customHeight="1" x14ac:dyDescent="0.25">
      <c r="A82" s="6" t="s">
        <v>151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45.19</v>
      </c>
      <c r="M82" s="7">
        <v>0</v>
      </c>
      <c r="N82" s="7">
        <f>SUM(B82:M82)</f>
        <v>45.19</v>
      </c>
    </row>
    <row r="83" spans="1:14" ht="15" customHeight="1" x14ac:dyDescent="0.25">
      <c r="A83" s="6" t="s">
        <v>153</v>
      </c>
      <c r="B83" s="8">
        <f t="shared" ref="B83:L83" si="13">SUM(B74:B82)</f>
        <v>8101.95</v>
      </c>
      <c r="C83" s="8">
        <f t="shared" si="13"/>
        <v>3647.83</v>
      </c>
      <c r="D83" s="8">
        <f t="shared" si="13"/>
        <v>3081.7799999999997</v>
      </c>
      <c r="E83" s="8">
        <f t="shared" si="13"/>
        <v>3211.54</v>
      </c>
      <c r="F83" s="8">
        <f t="shared" si="13"/>
        <v>3280.08</v>
      </c>
      <c r="G83" s="8">
        <f t="shared" si="13"/>
        <v>3412.03</v>
      </c>
      <c r="H83" s="8">
        <f t="shared" si="13"/>
        <v>3726.21</v>
      </c>
      <c r="I83" s="8">
        <f t="shared" si="13"/>
        <v>-1983.23</v>
      </c>
      <c r="J83" s="8">
        <f t="shared" si="13"/>
        <v>5223.09</v>
      </c>
      <c r="K83" s="8">
        <f t="shared" si="13"/>
        <v>3488.7599999999998</v>
      </c>
      <c r="L83" s="8">
        <f t="shared" si="13"/>
        <v>3915.34</v>
      </c>
      <c r="M83" s="8">
        <f t="shared" ref="M83" si="14">SUM(M74:M82)</f>
        <v>5308.02</v>
      </c>
      <c r="N83" s="8">
        <f>SUM(N74:N82)</f>
        <v>44413.400000000009</v>
      </c>
    </row>
    <row r="84" spans="1:14" ht="1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 customHeight="1" x14ac:dyDescent="0.25">
      <c r="A85" s="6" t="s">
        <v>155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 customHeight="1" x14ac:dyDescent="0.25">
      <c r="A86" s="6" t="s">
        <v>157</v>
      </c>
      <c r="B86" s="7">
        <v>0</v>
      </c>
      <c r="C86" s="7">
        <v>0</v>
      </c>
      <c r="D86" s="7">
        <v>0</v>
      </c>
      <c r="E86" s="7">
        <v>0</v>
      </c>
      <c r="F86" s="7">
        <v>81303.570000000007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f>SUM(B86:M86)</f>
        <v>81303.570000000007</v>
      </c>
    </row>
    <row r="87" spans="1:14" ht="15" customHeight="1" x14ac:dyDescent="0.25">
      <c r="A87" s="6" t="s">
        <v>159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31292.560000000001</v>
      </c>
      <c r="I87" s="7">
        <v>0</v>
      </c>
      <c r="J87" s="7">
        <v>19933.38</v>
      </c>
      <c r="K87" s="7">
        <v>0</v>
      </c>
      <c r="L87" s="7">
        <v>0</v>
      </c>
      <c r="M87" s="7">
        <v>0</v>
      </c>
      <c r="N87" s="7">
        <f>SUM(B87:M87)</f>
        <v>51225.94</v>
      </c>
    </row>
    <row r="88" spans="1:14" ht="15" customHeight="1" x14ac:dyDescent="0.25">
      <c r="A88" s="6" t="s">
        <v>161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38112.25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f>SUM(B88:M88)</f>
        <v>38112.25</v>
      </c>
    </row>
    <row r="89" spans="1:14" ht="15" customHeight="1" x14ac:dyDescent="0.25">
      <c r="A89" s="6" t="s">
        <v>163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1259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f>SUM(B89:M89)</f>
        <v>1259</v>
      </c>
    </row>
    <row r="90" spans="1:14" ht="15" customHeight="1" x14ac:dyDescent="0.25">
      <c r="A90" s="6" t="s">
        <v>165</v>
      </c>
      <c r="B90" s="8">
        <f t="shared" ref="B90:L90" si="15">SUM(B86:B89)</f>
        <v>0</v>
      </c>
      <c r="C90" s="8">
        <f t="shared" si="15"/>
        <v>0</v>
      </c>
      <c r="D90" s="8">
        <f t="shared" si="15"/>
        <v>0</v>
      </c>
      <c r="E90" s="8">
        <f t="shared" si="15"/>
        <v>0</v>
      </c>
      <c r="F90" s="8">
        <f t="shared" si="15"/>
        <v>81303.570000000007</v>
      </c>
      <c r="G90" s="8">
        <f t="shared" si="15"/>
        <v>0</v>
      </c>
      <c r="H90" s="8">
        <f t="shared" si="15"/>
        <v>70663.81</v>
      </c>
      <c r="I90" s="8">
        <f t="shared" si="15"/>
        <v>0</v>
      </c>
      <c r="J90" s="8">
        <f t="shared" si="15"/>
        <v>19933.38</v>
      </c>
      <c r="K90" s="8">
        <f t="shared" si="15"/>
        <v>0</v>
      </c>
      <c r="L90" s="8">
        <f t="shared" si="15"/>
        <v>0</v>
      </c>
      <c r="M90" s="8">
        <f t="shared" ref="M90" si="16">SUM(M86:M89)</f>
        <v>0</v>
      </c>
      <c r="N90" s="8">
        <f>SUM(N86:N89)</f>
        <v>171900.76</v>
      </c>
    </row>
    <row r="91" spans="1:14" ht="1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 customHeight="1" x14ac:dyDescent="0.25">
      <c r="A92" s="6" t="s">
        <v>167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 customHeight="1" x14ac:dyDescent="0.25">
      <c r="A93" s="6" t="s">
        <v>169</v>
      </c>
      <c r="B93" s="7">
        <v>674.6</v>
      </c>
      <c r="C93" s="7">
        <v>1011.9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1462.5</v>
      </c>
      <c r="M93" s="7">
        <v>650</v>
      </c>
      <c r="N93" s="7">
        <f>SUM(B93:M93)</f>
        <v>3799</v>
      </c>
    </row>
    <row r="94" spans="1:14" ht="15" customHeight="1" x14ac:dyDescent="0.25">
      <c r="A94" s="6" t="s">
        <v>171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19633.060000000001</v>
      </c>
      <c r="J94" s="7">
        <v>0</v>
      </c>
      <c r="K94" s="7">
        <v>0</v>
      </c>
      <c r="L94" s="7">
        <v>11041.5</v>
      </c>
      <c r="M94" s="7">
        <v>0</v>
      </c>
      <c r="N94" s="7">
        <f>SUM(B94:M94)</f>
        <v>30674.560000000001</v>
      </c>
    </row>
    <row r="95" spans="1:14" ht="15" customHeight="1" x14ac:dyDescent="0.25">
      <c r="A95" s="6" t="s">
        <v>173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69</v>
      </c>
      <c r="J95" s="7">
        <v>117.81</v>
      </c>
      <c r="K95" s="7">
        <v>20.67</v>
      </c>
      <c r="L95" s="7">
        <v>70.69</v>
      </c>
      <c r="M95" s="7">
        <v>125.06</v>
      </c>
      <c r="N95" s="7">
        <f>SUM(B95:M95)</f>
        <v>403.23</v>
      </c>
    </row>
    <row r="96" spans="1:14" ht="15" customHeight="1" x14ac:dyDescent="0.25">
      <c r="A96" s="6" t="s">
        <v>175</v>
      </c>
      <c r="B96" s="8">
        <f t="shared" ref="B96:L96" si="17">SUM(B93:B95)</f>
        <v>674.6</v>
      </c>
      <c r="C96" s="8">
        <f t="shared" si="17"/>
        <v>1011.9</v>
      </c>
      <c r="D96" s="8">
        <f t="shared" si="17"/>
        <v>0</v>
      </c>
      <c r="E96" s="8">
        <f t="shared" si="17"/>
        <v>0</v>
      </c>
      <c r="F96" s="8">
        <f t="shared" si="17"/>
        <v>0</v>
      </c>
      <c r="G96" s="8">
        <f t="shared" si="17"/>
        <v>0</v>
      </c>
      <c r="H96" s="8">
        <f t="shared" si="17"/>
        <v>0</v>
      </c>
      <c r="I96" s="8">
        <f t="shared" si="17"/>
        <v>19702.060000000001</v>
      </c>
      <c r="J96" s="8">
        <f t="shared" si="17"/>
        <v>117.81</v>
      </c>
      <c r="K96" s="8">
        <f t="shared" si="17"/>
        <v>20.67</v>
      </c>
      <c r="L96" s="8">
        <f t="shared" si="17"/>
        <v>12574.69</v>
      </c>
      <c r="M96" s="8">
        <f t="shared" ref="M96" si="18">SUM(M93:M95)</f>
        <v>775.06</v>
      </c>
      <c r="N96" s="8">
        <f>SUM(N93:N95)</f>
        <v>34876.79</v>
      </c>
    </row>
    <row r="97" spans="1:14" ht="15" customHeight="1" x14ac:dyDescent="0.25">
      <c r="A97" s="6" t="s">
        <v>177</v>
      </c>
      <c r="B97" s="8">
        <f>+B96+B90+B83+B71+B67+B39</f>
        <v>39362.649999999994</v>
      </c>
      <c r="C97" s="8">
        <f>+C96+C90+C83+C71+C67+C39</f>
        <v>9422.6699999999983</v>
      </c>
      <c r="D97" s="8">
        <f>+D96+D90+D83+D71+D67+D39</f>
        <v>22761.55</v>
      </c>
      <c r="E97" s="8">
        <f>+E96+E90+E83+E71+E67+E39</f>
        <v>50323.21</v>
      </c>
      <c r="F97" s="8">
        <f>+F96+F90+F83+F71+F67+F39</f>
        <v>103840.98000000001</v>
      </c>
      <c r="G97" s="8">
        <f>+G96+G90+G83+G71+G67+G39</f>
        <v>20086.54</v>
      </c>
      <c r="H97" s="8">
        <f>+H96+H90+H83+H71+H67+H39</f>
        <v>97990.340000000011</v>
      </c>
      <c r="I97" s="8">
        <f>+I96+I90+I83+I71+I67+I39</f>
        <v>37580.74</v>
      </c>
      <c r="J97" s="8">
        <f>+J96+J90+J83+J71+J67+J39</f>
        <v>43831.92</v>
      </c>
      <c r="K97" s="8">
        <f>+K96+K90+K83+K71+K67+K39</f>
        <v>33250.339999999997</v>
      </c>
      <c r="L97" s="8">
        <f>+L96+L90+L83+L71+L67+L39</f>
        <v>37323.780000000006</v>
      </c>
      <c r="M97" s="8">
        <f t="shared" ref="M97" si="19">+M96+M90+M83+M71+M67+M39</f>
        <v>41367.03</v>
      </c>
      <c r="N97" s="8">
        <f>+N96+N90+N83+N71+N67+N39</f>
        <v>537141.75000000012</v>
      </c>
    </row>
    <row r="98" spans="1:14" ht="15" customHeight="1" x14ac:dyDescent="0.25">
      <c r="A98" s="6" t="s">
        <v>21</v>
      </c>
      <c r="B98" s="8">
        <f>+B29-B97</f>
        <v>25681.680000000008</v>
      </c>
      <c r="C98" s="8">
        <f>+C29-C97</f>
        <v>76195.680000000008</v>
      </c>
      <c r="D98" s="8">
        <f>+D29-D97</f>
        <v>18398.140000000003</v>
      </c>
      <c r="E98" s="8">
        <f>+E29-E97</f>
        <v>9604.1999999999971</v>
      </c>
      <c r="F98" s="8">
        <f>+F29-F97</f>
        <v>-18307.110000000015</v>
      </c>
      <c r="G98" s="8">
        <f>+G29-G97</f>
        <v>19644.749999999993</v>
      </c>
      <c r="H98" s="8">
        <f>+H29-H97</f>
        <v>-32734.640000000014</v>
      </c>
      <c r="I98" s="8">
        <f>+I29-I97</f>
        <v>46736.380000000012</v>
      </c>
      <c r="J98" s="8">
        <f>+J29-J97</f>
        <v>223.22999999999593</v>
      </c>
      <c r="K98" s="8">
        <f>+K29-K97</f>
        <v>31898.620000000003</v>
      </c>
      <c r="L98" s="8">
        <f>+L29-L97</f>
        <v>58634.359999999993</v>
      </c>
      <c r="M98" s="8">
        <f t="shared" ref="M98" si="20">+M29-M97</f>
        <v>12352.769999999997</v>
      </c>
      <c r="N98" s="8">
        <f>+N29-N97</f>
        <v>248328.05999999994</v>
      </c>
    </row>
    <row r="99" spans="1:14" ht="1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 customHeight="1" x14ac:dyDescent="0.25">
      <c r="A100" s="6" t="s">
        <v>180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 customHeight="1" x14ac:dyDescent="0.25">
      <c r="A102" s="6" t="s">
        <v>182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 customHeight="1" x14ac:dyDescent="0.25">
      <c r="A103" s="6" t="s">
        <v>184</v>
      </c>
      <c r="B103" s="7">
        <v>33340.22</v>
      </c>
      <c r="C103" s="7">
        <v>33340.21</v>
      </c>
      <c r="D103" s="7">
        <v>33340.21</v>
      </c>
      <c r="E103" s="7">
        <v>33340.22</v>
      </c>
      <c r="F103" s="7">
        <v>33340.22</v>
      </c>
      <c r="G103" s="7">
        <v>33340.22</v>
      </c>
      <c r="H103" s="7">
        <v>33340.22</v>
      </c>
      <c r="I103" s="7">
        <v>33340.22</v>
      </c>
      <c r="J103" s="7">
        <v>33340.230000000003</v>
      </c>
      <c r="K103" s="7">
        <v>33340.230000000003</v>
      </c>
      <c r="L103" s="7">
        <v>33340.230000000003</v>
      </c>
      <c r="M103" s="7">
        <v>33340.230000000003</v>
      </c>
      <c r="N103" s="7">
        <f>SUM(B103:M103)</f>
        <v>400082.65999999992</v>
      </c>
    </row>
    <row r="104" spans="1:14" ht="15" customHeight="1" x14ac:dyDescent="0.25">
      <c r="A104" s="6" t="s">
        <v>186</v>
      </c>
      <c r="B104" s="8">
        <f t="shared" ref="B104:L105" si="21">+B103</f>
        <v>33340.22</v>
      </c>
      <c r="C104" s="8">
        <f t="shared" si="21"/>
        <v>33340.21</v>
      </c>
      <c r="D104" s="8">
        <f t="shared" si="21"/>
        <v>33340.21</v>
      </c>
      <c r="E104" s="8">
        <f t="shared" si="21"/>
        <v>33340.22</v>
      </c>
      <c r="F104" s="8">
        <f t="shared" si="21"/>
        <v>33340.22</v>
      </c>
      <c r="G104" s="8">
        <f t="shared" si="21"/>
        <v>33340.22</v>
      </c>
      <c r="H104" s="8">
        <f t="shared" si="21"/>
        <v>33340.22</v>
      </c>
      <c r="I104" s="8">
        <f t="shared" si="21"/>
        <v>33340.22</v>
      </c>
      <c r="J104" s="8">
        <f t="shared" si="21"/>
        <v>33340.230000000003</v>
      </c>
      <c r="K104" s="8">
        <f t="shared" si="21"/>
        <v>33340.230000000003</v>
      </c>
      <c r="L104" s="8">
        <f t="shared" si="21"/>
        <v>33340.230000000003</v>
      </c>
      <c r="M104" s="8">
        <f t="shared" ref="M104" si="22">+M103</f>
        <v>33340.230000000003</v>
      </c>
      <c r="N104" s="8">
        <f>+N103</f>
        <v>400082.65999999992</v>
      </c>
    </row>
    <row r="105" spans="1:14" ht="15" customHeight="1" x14ac:dyDescent="0.25">
      <c r="A105" s="6" t="s">
        <v>188</v>
      </c>
      <c r="B105" s="8">
        <f t="shared" si="21"/>
        <v>33340.22</v>
      </c>
      <c r="C105" s="8">
        <f t="shared" si="21"/>
        <v>33340.21</v>
      </c>
      <c r="D105" s="8">
        <f t="shared" si="21"/>
        <v>33340.21</v>
      </c>
      <c r="E105" s="8">
        <f t="shared" si="21"/>
        <v>33340.22</v>
      </c>
      <c r="F105" s="8">
        <f t="shared" si="21"/>
        <v>33340.22</v>
      </c>
      <c r="G105" s="8">
        <f t="shared" si="21"/>
        <v>33340.22</v>
      </c>
      <c r="H105" s="8">
        <f t="shared" si="21"/>
        <v>33340.22</v>
      </c>
      <c r="I105" s="8">
        <f t="shared" si="21"/>
        <v>33340.22</v>
      </c>
      <c r="J105" s="8">
        <f t="shared" si="21"/>
        <v>33340.230000000003</v>
      </c>
      <c r="K105" s="8">
        <f t="shared" si="21"/>
        <v>33340.230000000003</v>
      </c>
      <c r="L105" s="8">
        <f t="shared" si="21"/>
        <v>33340.230000000003</v>
      </c>
      <c r="M105" s="8">
        <f t="shared" ref="M105" si="23">+M104</f>
        <v>33340.230000000003</v>
      </c>
      <c r="N105" s="8">
        <f>+N104</f>
        <v>400082.65999999992</v>
      </c>
    </row>
    <row r="106" spans="1:14" ht="15" customHeight="1" x14ac:dyDescent="0.25">
      <c r="A106" s="6" t="s">
        <v>19</v>
      </c>
      <c r="B106" s="8">
        <f t="shared" ref="B106:L106" si="24">+B98-B105</f>
        <v>-7658.5399999999936</v>
      </c>
      <c r="C106" s="8">
        <f t="shared" si="24"/>
        <v>42855.470000000008</v>
      </c>
      <c r="D106" s="8">
        <f t="shared" si="24"/>
        <v>-14942.069999999996</v>
      </c>
      <c r="E106" s="8">
        <f t="shared" si="24"/>
        <v>-23736.020000000004</v>
      </c>
      <c r="F106" s="8">
        <f t="shared" si="24"/>
        <v>-51647.330000000016</v>
      </c>
      <c r="G106" s="8">
        <f t="shared" si="24"/>
        <v>-13695.470000000008</v>
      </c>
      <c r="H106" s="8">
        <f t="shared" si="24"/>
        <v>-66074.860000000015</v>
      </c>
      <c r="I106" s="8">
        <f t="shared" si="24"/>
        <v>13396.160000000011</v>
      </c>
      <c r="J106" s="8">
        <f t="shared" si="24"/>
        <v>-33117.000000000007</v>
      </c>
      <c r="K106" s="8">
        <f t="shared" si="24"/>
        <v>-1441.6100000000006</v>
      </c>
      <c r="L106" s="8">
        <f t="shared" si="24"/>
        <v>25294.12999999999</v>
      </c>
      <c r="M106" s="8">
        <f t="shared" ref="M106" si="25">+M98-M105</f>
        <v>-20987.460000000006</v>
      </c>
      <c r="N106" s="8">
        <f>+N98-N105</f>
        <v>-151754.59999999998</v>
      </c>
    </row>
  </sheetData>
  <pageMargins left="0.7" right="0.7" top="0.7" bottom="0.7" header="0.5" footer="0.5"/>
  <pageSetup paperSize="5" fitToHeight="990" orientation="landscape" useFirstPageNumber="1" r:id="rId1"/>
  <headerFooter>
    <oddHeader>&amp;R&amp;B&amp;D &amp;T</oddHeader>
    <oddFooter>&amp;C&amp;B Page &amp;P of &amp;N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36FC-FEAD-40F8-8481-361EDC2C3341}">
  <sheetPr>
    <pageSetUpPr fitToPage="1"/>
  </sheetPr>
  <dimension ref="A1:AB105"/>
  <sheetViews>
    <sheetView showGridLines="0" workbookViewId="0">
      <pane ySplit="5" topLeftCell="A6" activePane="bottomLeft" state="frozen"/>
      <selection activeCell="G126" sqref="G126"/>
      <selection pane="bottomLeft" activeCell="A6" sqref="A6"/>
    </sheetView>
  </sheetViews>
  <sheetFormatPr defaultColWidth="9.109375" defaultRowHeight="13.2" x14ac:dyDescent="0.25"/>
  <cols>
    <col min="1" max="1" width="42.88671875" style="2" customWidth="1"/>
    <col min="2" max="14" width="12.88671875" style="2" customWidth="1"/>
    <col min="15" max="17" width="9.109375" style="2"/>
    <col min="18" max="18" width="22.77734375" style="2" bestFit="1" customWidth="1"/>
    <col min="19" max="16384" width="9.109375" style="2"/>
  </cols>
  <sheetData>
    <row r="1" spans="1:28" ht="15.75" customHeight="1" x14ac:dyDescent="0.25">
      <c r="A1" s="1" t="s">
        <v>192</v>
      </c>
      <c r="B1" s="1"/>
      <c r="C1" s="1"/>
      <c r="D1" s="1"/>
      <c r="E1" s="1"/>
      <c r="F1" s="1"/>
      <c r="G1" s="1"/>
      <c r="J1" s="1"/>
      <c r="K1" s="1"/>
      <c r="L1" s="1"/>
      <c r="M1" s="1"/>
      <c r="N1" s="1"/>
      <c r="AA1" s="9">
        <f>IFERROR(VLOOKUP($A10,#REF!,2,FALSE), 0)</f>
        <v>0</v>
      </c>
      <c r="AB1" s="9" t="e">
        <f>VLOOKUP(#REF!,$A$9:$A$126,1,FALSE)</f>
        <v>#REF!</v>
      </c>
    </row>
    <row r="2" spans="1:28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8" ht="15" customHeight="1" x14ac:dyDescent="0.25">
      <c r="A3" s="3" t="s">
        <v>193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8" ht="1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8" ht="15.75" customHeight="1" x14ac:dyDescent="0.25">
      <c r="A5" s="4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190</v>
      </c>
      <c r="L5" s="4" t="s">
        <v>191</v>
      </c>
      <c r="M5" s="4" t="s">
        <v>194</v>
      </c>
      <c r="N5" s="4" t="s">
        <v>17</v>
      </c>
    </row>
    <row r="6" spans="1:28" ht="15" customHeight="1" x14ac:dyDescent="0.25">
      <c r="A6" s="6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8" ht="1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8" ht="15" customHeight="1" x14ac:dyDescent="0.25">
      <c r="A8" s="6" t="s">
        <v>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28" ht="15" customHeight="1" x14ac:dyDescent="0.25">
      <c r="A9" s="6" t="s">
        <v>27</v>
      </c>
      <c r="B9" s="7">
        <v>47206.79</v>
      </c>
      <c r="C9" s="7">
        <v>64762.97</v>
      </c>
      <c r="D9" s="7">
        <v>84844.83</v>
      </c>
      <c r="E9" s="7">
        <v>40315.75</v>
      </c>
      <c r="F9" s="7">
        <v>58740.31</v>
      </c>
      <c r="G9" s="7">
        <v>84496.29</v>
      </c>
      <c r="H9" s="7">
        <v>38947.589999999997</v>
      </c>
      <c r="I9" s="7">
        <v>64535.7</v>
      </c>
      <c r="J9" s="7">
        <v>83478.710000000006</v>
      </c>
      <c r="K9" s="7">
        <v>43404.09</v>
      </c>
      <c r="L9" s="7">
        <v>61714.720000000001</v>
      </c>
      <c r="M9" s="7">
        <v>91474.39</v>
      </c>
      <c r="N9" s="7">
        <f>SUM(B9:M9)</f>
        <v>763922.14</v>
      </c>
    </row>
    <row r="10" spans="1:28" ht="15" customHeight="1" x14ac:dyDescent="0.25">
      <c r="A10" s="6" t="s">
        <v>29</v>
      </c>
      <c r="B10" s="7">
        <v>-851.66</v>
      </c>
      <c r="C10" s="7">
        <v>-324.97000000000003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ref="N10:N73" si="0">SUM(B10:M10)</f>
        <v>-1176.6300000000001</v>
      </c>
    </row>
    <row r="11" spans="1:28" ht="15" customHeight="1" x14ac:dyDescent="0.25">
      <c r="A11" s="6" t="s">
        <v>31</v>
      </c>
      <c r="B11" s="7">
        <v>0</v>
      </c>
      <c r="C11" s="7">
        <v>0.33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 t="shared" si="0"/>
        <v>0.33</v>
      </c>
    </row>
    <row r="12" spans="1:28" ht="15" customHeight="1" x14ac:dyDescent="0.25">
      <c r="A12" s="6" t="s">
        <v>33</v>
      </c>
      <c r="B12" s="7">
        <v>50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0"/>
        <v>50</v>
      </c>
    </row>
    <row r="13" spans="1:28" ht="15" customHeight="1" x14ac:dyDescent="0.25">
      <c r="A13" s="6" t="s">
        <v>195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2624</v>
      </c>
      <c r="M13" s="7">
        <v>3456</v>
      </c>
      <c r="N13" s="7">
        <f t="shared" si="0"/>
        <v>6080</v>
      </c>
    </row>
    <row r="14" spans="1:28" ht="15" customHeight="1" x14ac:dyDescent="0.25">
      <c r="A14" s="6" t="s">
        <v>35</v>
      </c>
      <c r="B14" s="7">
        <v>400</v>
      </c>
      <c r="C14" s="7">
        <v>300</v>
      </c>
      <c r="D14" s="7">
        <v>250</v>
      </c>
      <c r="E14" s="7">
        <v>0</v>
      </c>
      <c r="F14" s="7">
        <v>0</v>
      </c>
      <c r="G14" s="7">
        <v>500</v>
      </c>
      <c r="H14" s="7">
        <v>300</v>
      </c>
      <c r="I14" s="7">
        <v>300</v>
      </c>
      <c r="J14" s="7">
        <v>250</v>
      </c>
      <c r="K14" s="7">
        <v>250</v>
      </c>
      <c r="L14" s="7">
        <v>150</v>
      </c>
      <c r="M14" s="7">
        <v>150</v>
      </c>
      <c r="N14" s="7">
        <f t="shared" si="0"/>
        <v>2850</v>
      </c>
    </row>
    <row r="15" spans="1:28" ht="15" customHeight="1" x14ac:dyDescent="0.25">
      <c r="A15" s="6" t="s">
        <v>37</v>
      </c>
      <c r="B15" s="7">
        <v>180</v>
      </c>
      <c r="C15" s="7">
        <v>180</v>
      </c>
      <c r="D15" s="7">
        <v>0</v>
      </c>
      <c r="E15" s="7">
        <v>180</v>
      </c>
      <c r="F15" s="7">
        <v>147.1</v>
      </c>
      <c r="G15" s="7">
        <v>160</v>
      </c>
      <c r="H15" s="7">
        <v>378.7</v>
      </c>
      <c r="I15" s="7">
        <v>180</v>
      </c>
      <c r="J15" s="7">
        <v>180</v>
      </c>
      <c r="K15" s="7">
        <v>180</v>
      </c>
      <c r="L15" s="7">
        <v>180</v>
      </c>
      <c r="M15" s="7">
        <v>160</v>
      </c>
      <c r="N15" s="7">
        <f t="shared" si="0"/>
        <v>2105.8000000000002</v>
      </c>
    </row>
    <row r="16" spans="1:28" ht="15" customHeight="1" x14ac:dyDescent="0.25">
      <c r="A16" s="6" t="s">
        <v>39</v>
      </c>
      <c r="B16" s="7">
        <v>100</v>
      </c>
      <c r="C16" s="7">
        <v>-160</v>
      </c>
      <c r="D16" s="7">
        <v>40</v>
      </c>
      <c r="E16" s="7">
        <v>80</v>
      </c>
      <c r="F16" s="7">
        <v>200</v>
      </c>
      <c r="G16" s="7">
        <v>80</v>
      </c>
      <c r="H16" s="7">
        <v>0</v>
      </c>
      <c r="I16" s="7">
        <v>120</v>
      </c>
      <c r="J16" s="7">
        <v>20</v>
      </c>
      <c r="K16" s="7">
        <v>120</v>
      </c>
      <c r="L16" s="7">
        <v>140</v>
      </c>
      <c r="M16" s="7">
        <v>180</v>
      </c>
      <c r="N16" s="7">
        <f t="shared" si="0"/>
        <v>920</v>
      </c>
    </row>
    <row r="17" spans="1:14" ht="15" customHeight="1" x14ac:dyDescent="0.25">
      <c r="A17" s="6" t="s">
        <v>41</v>
      </c>
      <c r="B17" s="7">
        <v>0</v>
      </c>
      <c r="C17" s="7">
        <v>0</v>
      </c>
      <c r="D17" s="7">
        <v>0</v>
      </c>
      <c r="E17" s="7">
        <v>45</v>
      </c>
      <c r="F17" s="7">
        <v>150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0"/>
        <v>195</v>
      </c>
    </row>
    <row r="18" spans="1:14" ht="15" customHeight="1" x14ac:dyDescent="0.25">
      <c r="A18" s="6" t="s">
        <v>43</v>
      </c>
      <c r="B18" s="8">
        <f t="shared" ref="B18:M18" si="1">SUM(B9:B17)</f>
        <v>47085.13</v>
      </c>
      <c r="C18" s="8">
        <f t="shared" si="1"/>
        <v>64758.33</v>
      </c>
      <c r="D18" s="8">
        <f t="shared" si="1"/>
        <v>85134.83</v>
      </c>
      <c r="E18" s="8">
        <f t="shared" si="1"/>
        <v>40620.75</v>
      </c>
      <c r="F18" s="8">
        <f t="shared" si="1"/>
        <v>59237.409999999996</v>
      </c>
      <c r="G18" s="8">
        <f t="shared" si="1"/>
        <v>85236.29</v>
      </c>
      <c r="H18" s="8">
        <f t="shared" si="1"/>
        <v>39626.289999999994</v>
      </c>
      <c r="I18" s="8">
        <f t="shared" si="1"/>
        <v>65135.7</v>
      </c>
      <c r="J18" s="8">
        <f t="shared" si="1"/>
        <v>83928.71</v>
      </c>
      <c r="K18" s="8">
        <f t="shared" si="1"/>
        <v>43954.09</v>
      </c>
      <c r="L18" s="8">
        <f t="shared" si="1"/>
        <v>64808.72</v>
      </c>
      <c r="M18" s="8">
        <f t="shared" si="1"/>
        <v>95420.39</v>
      </c>
      <c r="N18" s="8">
        <f>SUM(N9:N17)</f>
        <v>774946.64</v>
      </c>
    </row>
    <row r="19" spans="1:14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5" customHeight="1" x14ac:dyDescent="0.25">
      <c r="A20" s="6" t="s">
        <v>45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 customHeight="1" x14ac:dyDescent="0.25">
      <c r="A21" s="6" t="s">
        <v>47</v>
      </c>
      <c r="B21" s="7">
        <v>0</v>
      </c>
      <c r="C21" s="7">
        <v>200</v>
      </c>
      <c r="D21" s="7">
        <v>475</v>
      </c>
      <c r="E21" s="7">
        <v>448.94</v>
      </c>
      <c r="F21" s="7">
        <v>600</v>
      </c>
      <c r="G21" s="7">
        <v>200</v>
      </c>
      <c r="H21" s="7">
        <v>0</v>
      </c>
      <c r="I21" s="7">
        <v>0</v>
      </c>
      <c r="J21" s="7">
        <v>275</v>
      </c>
      <c r="K21" s="7">
        <v>-3.94</v>
      </c>
      <c r="L21" s="7">
        <v>200</v>
      </c>
      <c r="M21" s="7">
        <v>400</v>
      </c>
      <c r="N21" s="7">
        <f t="shared" si="0"/>
        <v>2795</v>
      </c>
    </row>
    <row r="22" spans="1:14" ht="15" customHeight="1" x14ac:dyDescent="0.25">
      <c r="A22" s="6" t="s">
        <v>49</v>
      </c>
      <c r="B22" s="8">
        <f t="shared" ref="B22:M22" si="2">B21</f>
        <v>0</v>
      </c>
      <c r="C22" s="8">
        <f t="shared" si="2"/>
        <v>200</v>
      </c>
      <c r="D22" s="8">
        <f t="shared" si="2"/>
        <v>475</v>
      </c>
      <c r="E22" s="8">
        <f t="shared" si="2"/>
        <v>448.94</v>
      </c>
      <c r="F22" s="8">
        <f t="shared" si="2"/>
        <v>600</v>
      </c>
      <c r="G22" s="8">
        <f t="shared" si="2"/>
        <v>200</v>
      </c>
      <c r="H22" s="8">
        <f t="shared" si="2"/>
        <v>0</v>
      </c>
      <c r="I22" s="8">
        <f t="shared" si="2"/>
        <v>0</v>
      </c>
      <c r="J22" s="8">
        <f t="shared" si="2"/>
        <v>275</v>
      </c>
      <c r="K22" s="8">
        <f t="shared" si="2"/>
        <v>-3.94</v>
      </c>
      <c r="L22" s="8">
        <f t="shared" si="2"/>
        <v>200</v>
      </c>
      <c r="M22" s="8">
        <f t="shared" si="2"/>
        <v>400</v>
      </c>
      <c r="N22" s="8">
        <f>N21</f>
        <v>2795</v>
      </c>
    </row>
    <row r="23" spans="1:14" ht="1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5" customHeight="1" x14ac:dyDescent="0.25">
      <c r="A24" s="6" t="s">
        <v>51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 customHeight="1" x14ac:dyDescent="0.25">
      <c r="A25" s="6" t="s">
        <v>53</v>
      </c>
      <c r="B25" s="7">
        <v>0</v>
      </c>
      <c r="C25" s="7">
        <v>0</v>
      </c>
      <c r="D25" s="7">
        <v>8.52</v>
      </c>
      <c r="E25" s="7">
        <v>0</v>
      </c>
      <c r="F25" s="7">
        <v>0</v>
      </c>
      <c r="G25" s="7">
        <v>7.58</v>
      </c>
      <c r="H25" s="7">
        <v>0</v>
      </c>
      <c r="I25" s="7">
        <v>0</v>
      </c>
      <c r="J25" s="7">
        <v>8.41</v>
      </c>
      <c r="K25" s="7">
        <v>0</v>
      </c>
      <c r="L25" s="7">
        <v>2.5499999999999998</v>
      </c>
      <c r="M25" s="7">
        <v>2.75</v>
      </c>
      <c r="N25" s="7">
        <f t="shared" si="0"/>
        <v>29.810000000000002</v>
      </c>
    </row>
    <row r="26" spans="1:14" ht="15" customHeight="1" x14ac:dyDescent="0.25">
      <c r="A26" s="6" t="s">
        <v>55</v>
      </c>
      <c r="B26" s="7">
        <v>75</v>
      </c>
      <c r="C26" s="7">
        <v>81</v>
      </c>
      <c r="D26" s="7">
        <v>0</v>
      </c>
      <c r="E26" s="7">
        <v>90</v>
      </c>
      <c r="F26" s="7">
        <v>90</v>
      </c>
      <c r="G26" s="7">
        <v>90</v>
      </c>
      <c r="H26" s="7">
        <v>105</v>
      </c>
      <c r="I26" s="7">
        <v>120</v>
      </c>
      <c r="J26" s="7">
        <v>105</v>
      </c>
      <c r="K26" s="7">
        <v>105</v>
      </c>
      <c r="L26" s="7">
        <v>135</v>
      </c>
      <c r="M26" s="7">
        <v>135</v>
      </c>
      <c r="N26" s="7">
        <f t="shared" si="0"/>
        <v>1131</v>
      </c>
    </row>
    <row r="27" spans="1:14" ht="15" customHeight="1" x14ac:dyDescent="0.25">
      <c r="A27" s="6" t="s">
        <v>57</v>
      </c>
      <c r="B27" s="7">
        <v>0</v>
      </c>
      <c r="C27" s="7">
        <v>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2.69</v>
      </c>
      <c r="M27" s="7">
        <v>0</v>
      </c>
      <c r="N27" s="7">
        <f t="shared" si="0"/>
        <v>7.6899999999999995</v>
      </c>
    </row>
    <row r="28" spans="1:14" ht="15" customHeight="1" x14ac:dyDescent="0.25">
      <c r="A28" s="6" t="s">
        <v>59</v>
      </c>
      <c r="B28" s="8">
        <f t="shared" ref="B28:M28" si="3">SUM(B25:B27)</f>
        <v>75</v>
      </c>
      <c r="C28" s="8">
        <f t="shared" si="3"/>
        <v>86</v>
      </c>
      <c r="D28" s="8">
        <f t="shared" si="3"/>
        <v>8.52</v>
      </c>
      <c r="E28" s="8">
        <f t="shared" si="3"/>
        <v>90</v>
      </c>
      <c r="F28" s="8">
        <f t="shared" si="3"/>
        <v>90</v>
      </c>
      <c r="G28" s="8">
        <f t="shared" si="3"/>
        <v>97.58</v>
      </c>
      <c r="H28" s="8">
        <f t="shared" si="3"/>
        <v>105</v>
      </c>
      <c r="I28" s="8">
        <f t="shared" si="3"/>
        <v>120</v>
      </c>
      <c r="J28" s="8">
        <f t="shared" si="3"/>
        <v>113.41</v>
      </c>
      <c r="K28" s="8">
        <f t="shared" si="3"/>
        <v>105</v>
      </c>
      <c r="L28" s="8">
        <f t="shared" si="3"/>
        <v>140.24</v>
      </c>
      <c r="M28" s="8">
        <f t="shared" si="3"/>
        <v>137.75</v>
      </c>
      <c r="N28" s="8">
        <f>SUM(N25:N27)</f>
        <v>1168.5</v>
      </c>
    </row>
    <row r="29" spans="1:14" ht="15" customHeight="1" x14ac:dyDescent="0.25">
      <c r="A29" s="6" t="s">
        <v>61</v>
      </c>
      <c r="B29" s="8">
        <f t="shared" ref="B29:M29" si="4">+B18+B22+B28</f>
        <v>47160.13</v>
      </c>
      <c r="C29" s="8">
        <f t="shared" si="4"/>
        <v>65044.33</v>
      </c>
      <c r="D29" s="8">
        <f t="shared" si="4"/>
        <v>85618.35</v>
      </c>
      <c r="E29" s="8">
        <f t="shared" si="4"/>
        <v>41159.69</v>
      </c>
      <c r="F29" s="8">
        <f t="shared" si="4"/>
        <v>59927.409999999996</v>
      </c>
      <c r="G29" s="8">
        <f t="shared" si="4"/>
        <v>85533.87</v>
      </c>
      <c r="H29" s="8">
        <f t="shared" si="4"/>
        <v>39731.289999999994</v>
      </c>
      <c r="I29" s="8">
        <f t="shared" si="4"/>
        <v>65255.7</v>
      </c>
      <c r="J29" s="8">
        <f t="shared" si="4"/>
        <v>84317.12000000001</v>
      </c>
      <c r="K29" s="8">
        <f t="shared" si="4"/>
        <v>44055.149999999994</v>
      </c>
      <c r="L29" s="8">
        <f t="shared" si="4"/>
        <v>65148.959999999999</v>
      </c>
      <c r="M29" s="8">
        <f t="shared" si="4"/>
        <v>95958.14</v>
      </c>
      <c r="N29" s="8">
        <f>+N18+N22+N28</f>
        <v>778910.14</v>
      </c>
    </row>
    <row r="30" spans="1:14" ht="1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5" customHeight="1" x14ac:dyDescent="0.25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" customHeight="1" x14ac:dyDescent="0.25">
      <c r="A33" s="6" t="s">
        <v>65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5" customHeight="1" x14ac:dyDescent="0.25">
      <c r="A34" s="6" t="s">
        <v>67</v>
      </c>
      <c r="B34" s="7">
        <v>48.52</v>
      </c>
      <c r="C34" s="7">
        <v>8.25</v>
      </c>
      <c r="D34" s="7">
        <v>0</v>
      </c>
      <c r="E34" s="7">
        <v>15.97</v>
      </c>
      <c r="F34" s="7">
        <v>100.68</v>
      </c>
      <c r="G34" s="7">
        <v>115.1</v>
      </c>
      <c r="H34" s="7">
        <v>56.76</v>
      </c>
      <c r="I34" s="7">
        <v>37.880000000000003</v>
      </c>
      <c r="J34" s="7">
        <v>75.7</v>
      </c>
      <c r="K34" s="7">
        <v>-7.41</v>
      </c>
      <c r="L34" s="7">
        <v>80.34</v>
      </c>
      <c r="M34" s="7">
        <v>68.13</v>
      </c>
      <c r="N34" s="7">
        <f t="shared" si="0"/>
        <v>599.91999999999996</v>
      </c>
    </row>
    <row r="35" spans="1:14" ht="15" customHeight="1" x14ac:dyDescent="0.25">
      <c r="A35" s="6" t="s">
        <v>69</v>
      </c>
      <c r="B35" s="7">
        <v>579.73</v>
      </c>
      <c r="C35" s="7">
        <v>398.28</v>
      </c>
      <c r="D35" s="7">
        <v>432.46</v>
      </c>
      <c r="E35" s="7">
        <v>335.55</v>
      </c>
      <c r="F35" s="7">
        <v>339.24</v>
      </c>
      <c r="G35" s="7">
        <v>388.41</v>
      </c>
      <c r="H35" s="7">
        <v>106.36</v>
      </c>
      <c r="I35" s="7">
        <v>166.46</v>
      </c>
      <c r="J35" s="7">
        <v>2235.6999999999998</v>
      </c>
      <c r="K35" s="7">
        <v>0</v>
      </c>
      <c r="L35" s="7">
        <v>1772.14</v>
      </c>
      <c r="M35" s="7">
        <v>899.47</v>
      </c>
      <c r="N35" s="7">
        <f t="shared" si="0"/>
        <v>7653.8000000000011</v>
      </c>
    </row>
    <row r="36" spans="1:14" ht="15" customHeight="1" x14ac:dyDescent="0.25">
      <c r="A36" s="6" t="s">
        <v>71</v>
      </c>
      <c r="B36" s="7">
        <v>349.58</v>
      </c>
      <c r="C36" s="7">
        <v>156.87</v>
      </c>
      <c r="D36" s="7">
        <v>72.75</v>
      </c>
      <c r="E36" s="7">
        <v>240.5</v>
      </c>
      <c r="F36" s="7">
        <v>314.29000000000002</v>
      </c>
      <c r="G36" s="7">
        <v>303.02</v>
      </c>
      <c r="H36" s="7">
        <v>169.63</v>
      </c>
      <c r="I36" s="7">
        <v>90.89</v>
      </c>
      <c r="J36" s="7">
        <v>1706.16</v>
      </c>
      <c r="K36" s="7">
        <v>-49.34</v>
      </c>
      <c r="L36" s="7">
        <v>817.33</v>
      </c>
      <c r="M36" s="7">
        <v>684.16</v>
      </c>
      <c r="N36" s="7">
        <f t="shared" si="0"/>
        <v>4855.84</v>
      </c>
    </row>
    <row r="37" spans="1:14" ht="15" customHeight="1" x14ac:dyDescent="0.25">
      <c r="A37" s="6" t="s">
        <v>73</v>
      </c>
      <c r="B37" s="7">
        <v>0</v>
      </c>
      <c r="C37" s="7">
        <v>2146.31</v>
      </c>
      <c r="D37" s="7">
        <v>0</v>
      </c>
      <c r="E37" s="7">
        <v>280.10000000000002</v>
      </c>
      <c r="F37" s="7">
        <v>1750.61</v>
      </c>
      <c r="G37" s="7">
        <v>0</v>
      </c>
      <c r="H37" s="7">
        <v>0</v>
      </c>
      <c r="I37" s="7">
        <v>2557.54</v>
      </c>
      <c r="J37" s="7">
        <v>0</v>
      </c>
      <c r="K37" s="7">
        <v>0</v>
      </c>
      <c r="L37" s="7">
        <v>2579.87</v>
      </c>
      <c r="M37" s="7">
        <v>0</v>
      </c>
      <c r="N37" s="7">
        <f t="shared" si="0"/>
        <v>9314.43</v>
      </c>
    </row>
    <row r="38" spans="1:14" ht="15" customHeight="1" x14ac:dyDescent="0.25">
      <c r="A38" s="6" t="s">
        <v>75</v>
      </c>
      <c r="B38" s="7">
        <v>0</v>
      </c>
      <c r="C38" s="7">
        <v>679.32</v>
      </c>
      <c r="D38" s="7">
        <v>0</v>
      </c>
      <c r="E38" s="7">
        <v>0</v>
      </c>
      <c r="F38" s="7">
        <v>649.35</v>
      </c>
      <c r="G38" s="7">
        <v>7837.29</v>
      </c>
      <c r="H38" s="7">
        <v>0</v>
      </c>
      <c r="I38" s="7">
        <v>738.15</v>
      </c>
      <c r="J38" s="7">
        <v>0</v>
      </c>
      <c r="K38" s="7">
        <v>0</v>
      </c>
      <c r="L38" s="7">
        <v>713</v>
      </c>
      <c r="M38" s="7">
        <v>0</v>
      </c>
      <c r="N38" s="7">
        <f t="shared" si="0"/>
        <v>10617.109999999999</v>
      </c>
    </row>
    <row r="39" spans="1:14" ht="15" customHeight="1" x14ac:dyDescent="0.25">
      <c r="A39" s="6" t="s">
        <v>77</v>
      </c>
      <c r="B39" s="8">
        <f t="shared" ref="B39:M39" si="5">SUM(B34:B38)</f>
        <v>977.82999999999993</v>
      </c>
      <c r="C39" s="8">
        <f t="shared" si="5"/>
        <v>3389.03</v>
      </c>
      <c r="D39" s="8">
        <f t="shared" si="5"/>
        <v>505.21</v>
      </c>
      <c r="E39" s="8">
        <f t="shared" si="5"/>
        <v>872.12</v>
      </c>
      <c r="F39" s="8">
        <f t="shared" si="5"/>
        <v>3154.1699999999996</v>
      </c>
      <c r="G39" s="8">
        <f t="shared" si="5"/>
        <v>8643.82</v>
      </c>
      <c r="H39" s="8">
        <f t="shared" si="5"/>
        <v>332.75</v>
      </c>
      <c r="I39" s="8">
        <f t="shared" si="5"/>
        <v>3590.92</v>
      </c>
      <c r="J39" s="8">
        <f t="shared" si="5"/>
        <v>4017.5599999999995</v>
      </c>
      <c r="K39" s="8">
        <f t="shared" si="5"/>
        <v>-56.75</v>
      </c>
      <c r="L39" s="8">
        <f t="shared" si="5"/>
        <v>5962.68</v>
      </c>
      <c r="M39" s="8">
        <f t="shared" si="5"/>
        <v>1651.76</v>
      </c>
      <c r="N39" s="8">
        <f>SUM(N34:N38)</f>
        <v>33041.1</v>
      </c>
    </row>
    <row r="40" spans="1:14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" customHeight="1" x14ac:dyDescent="0.25">
      <c r="A41" s="6" t="s">
        <v>79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 customHeight="1" x14ac:dyDescent="0.25">
      <c r="A42" s="6" t="s">
        <v>81</v>
      </c>
      <c r="B42" s="7">
        <v>23.14</v>
      </c>
      <c r="C42" s="7">
        <v>2268.33</v>
      </c>
      <c r="D42" s="7">
        <v>0</v>
      </c>
      <c r="E42" s="7">
        <v>481.31</v>
      </c>
      <c r="F42" s="7">
        <v>0</v>
      </c>
      <c r="G42" s="7">
        <v>0</v>
      </c>
      <c r="H42" s="7">
        <v>0</v>
      </c>
      <c r="I42" s="7">
        <v>2235.96</v>
      </c>
      <c r="J42" s="7">
        <v>0</v>
      </c>
      <c r="K42" s="7">
        <v>0</v>
      </c>
      <c r="L42" s="7">
        <v>0</v>
      </c>
      <c r="M42" s="7">
        <v>0</v>
      </c>
      <c r="N42" s="7">
        <f t="shared" si="0"/>
        <v>5008.74</v>
      </c>
    </row>
    <row r="43" spans="1:14" ht="15" customHeight="1" x14ac:dyDescent="0.25">
      <c r="A43" s="6" t="s">
        <v>83</v>
      </c>
      <c r="B43" s="7">
        <v>0</v>
      </c>
      <c r="C43" s="7">
        <v>0</v>
      </c>
      <c r="D43" s="7">
        <v>0</v>
      </c>
      <c r="E43" s="7">
        <v>185.09</v>
      </c>
      <c r="F43" s="7">
        <v>0</v>
      </c>
      <c r="G43" s="7">
        <v>0</v>
      </c>
      <c r="H43" s="7">
        <v>46.27</v>
      </c>
      <c r="I43" s="7">
        <v>0</v>
      </c>
      <c r="J43" s="7">
        <v>0</v>
      </c>
      <c r="K43" s="7">
        <v>135.88</v>
      </c>
      <c r="L43" s="7">
        <v>0</v>
      </c>
      <c r="M43" s="7">
        <v>0</v>
      </c>
      <c r="N43" s="7">
        <f t="shared" si="0"/>
        <v>367.24</v>
      </c>
    </row>
    <row r="44" spans="1:14" ht="15" customHeight="1" x14ac:dyDescent="0.25">
      <c r="A44" s="6" t="s">
        <v>85</v>
      </c>
      <c r="B44" s="7">
        <v>46.27</v>
      </c>
      <c r="C44" s="7">
        <v>161.97</v>
      </c>
      <c r="D44" s="7">
        <v>0</v>
      </c>
      <c r="E44" s="7">
        <v>393.34</v>
      </c>
      <c r="F44" s="7">
        <v>185.1</v>
      </c>
      <c r="G44" s="7">
        <v>0</v>
      </c>
      <c r="H44" s="7">
        <v>69.42</v>
      </c>
      <c r="I44" s="7">
        <v>323.94</v>
      </c>
      <c r="J44" s="7">
        <v>161.96</v>
      </c>
      <c r="K44" s="7">
        <v>166.83</v>
      </c>
      <c r="L44" s="7">
        <v>309.79000000000002</v>
      </c>
      <c r="M44" s="7">
        <v>605.67999999999995</v>
      </c>
      <c r="N44" s="7">
        <f t="shared" si="0"/>
        <v>2424.2999999999997</v>
      </c>
    </row>
    <row r="45" spans="1:14" ht="15" customHeight="1" x14ac:dyDescent="0.25">
      <c r="A45" s="6" t="s">
        <v>196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33.89</v>
      </c>
      <c r="N45" s="7">
        <f t="shared" si="0"/>
        <v>33.89</v>
      </c>
    </row>
    <row r="46" spans="1:14" ht="15" customHeight="1" x14ac:dyDescent="0.25">
      <c r="A46" s="6" t="s">
        <v>87</v>
      </c>
      <c r="B46" s="7">
        <v>673.28</v>
      </c>
      <c r="C46" s="7">
        <v>2199.1999999999998</v>
      </c>
      <c r="D46" s="7">
        <v>0</v>
      </c>
      <c r="E46" s="7">
        <v>1312.59</v>
      </c>
      <c r="F46" s="7">
        <v>577.54</v>
      </c>
      <c r="G46" s="7">
        <v>610.21</v>
      </c>
      <c r="H46" s="7">
        <v>233.53</v>
      </c>
      <c r="I46" s="7">
        <v>568.88</v>
      </c>
      <c r="J46" s="7">
        <v>668.2</v>
      </c>
      <c r="K46" s="7">
        <v>6798.09</v>
      </c>
      <c r="L46" s="7">
        <v>71.5</v>
      </c>
      <c r="M46" s="7">
        <v>1087.67</v>
      </c>
      <c r="N46" s="7">
        <f t="shared" si="0"/>
        <v>14800.69</v>
      </c>
    </row>
    <row r="47" spans="1:14" ht="15" customHeight="1" x14ac:dyDescent="0.25">
      <c r="A47" s="6" t="s">
        <v>89</v>
      </c>
      <c r="B47" s="7">
        <v>0</v>
      </c>
      <c r="C47" s="7">
        <v>4150.6400000000003</v>
      </c>
      <c r="D47" s="7">
        <v>0</v>
      </c>
      <c r="E47" s="7">
        <v>0</v>
      </c>
      <c r="F47" s="7">
        <v>711.53</v>
      </c>
      <c r="G47" s="7">
        <v>0</v>
      </c>
      <c r="H47" s="7">
        <v>0</v>
      </c>
      <c r="I47" s="7">
        <v>85.9</v>
      </c>
      <c r="J47" s="7">
        <v>92.55</v>
      </c>
      <c r="K47" s="7">
        <v>0</v>
      </c>
      <c r="L47" s="7">
        <v>0</v>
      </c>
      <c r="M47" s="7">
        <v>0</v>
      </c>
      <c r="N47" s="7">
        <f t="shared" si="0"/>
        <v>5040.62</v>
      </c>
    </row>
    <row r="48" spans="1:14" ht="15" customHeight="1" x14ac:dyDescent="0.25">
      <c r="A48" s="6" t="s">
        <v>91</v>
      </c>
      <c r="B48" s="7">
        <v>1066</v>
      </c>
      <c r="C48" s="7">
        <v>3534.38</v>
      </c>
      <c r="D48" s="7">
        <v>0</v>
      </c>
      <c r="E48" s="7">
        <v>0</v>
      </c>
      <c r="F48" s="7">
        <v>0</v>
      </c>
      <c r="G48" s="7">
        <v>1066</v>
      </c>
      <c r="H48" s="7">
        <v>261</v>
      </c>
      <c r="I48" s="7">
        <v>261</v>
      </c>
      <c r="J48" s="7">
        <v>261</v>
      </c>
      <c r="K48" s="7">
        <v>0</v>
      </c>
      <c r="L48" s="7">
        <v>0</v>
      </c>
      <c r="M48" s="7">
        <v>428.94</v>
      </c>
      <c r="N48" s="7">
        <f t="shared" si="0"/>
        <v>6878.32</v>
      </c>
    </row>
    <row r="49" spans="1:14" ht="15" customHeight="1" x14ac:dyDescent="0.25">
      <c r="A49" s="6" t="s">
        <v>93</v>
      </c>
      <c r="B49" s="7">
        <v>187.75</v>
      </c>
      <c r="C49" s="7">
        <v>485.88</v>
      </c>
      <c r="D49" s="7">
        <v>0</v>
      </c>
      <c r="E49" s="7">
        <v>159.56</v>
      </c>
      <c r="F49" s="7">
        <v>379.9</v>
      </c>
      <c r="G49" s="7">
        <v>138.82</v>
      </c>
      <c r="H49" s="7">
        <v>323.91000000000003</v>
      </c>
      <c r="I49" s="7">
        <v>1179.04</v>
      </c>
      <c r="J49" s="7">
        <v>485.87</v>
      </c>
      <c r="K49" s="7">
        <v>0</v>
      </c>
      <c r="L49" s="7">
        <v>0</v>
      </c>
      <c r="M49" s="7">
        <v>190.65</v>
      </c>
      <c r="N49" s="7">
        <f t="shared" si="0"/>
        <v>3531.38</v>
      </c>
    </row>
    <row r="50" spans="1:14" ht="15" customHeight="1" x14ac:dyDescent="0.25">
      <c r="A50" s="6" t="s">
        <v>95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63.83</v>
      </c>
      <c r="H50" s="7">
        <v>5.59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f t="shared" si="0"/>
        <v>69.42</v>
      </c>
    </row>
    <row r="51" spans="1:14" ht="15" customHeight="1" x14ac:dyDescent="0.25">
      <c r="A51" s="6" t="s">
        <v>97</v>
      </c>
      <c r="B51" s="7">
        <v>3605.46</v>
      </c>
      <c r="C51" s="7">
        <v>532.16</v>
      </c>
      <c r="D51" s="7">
        <v>92.55</v>
      </c>
      <c r="E51" s="7">
        <v>1913.26</v>
      </c>
      <c r="F51" s="7">
        <v>291.74</v>
      </c>
      <c r="G51" s="7">
        <v>67.55</v>
      </c>
      <c r="H51" s="7">
        <v>51.85</v>
      </c>
      <c r="I51" s="7">
        <v>621.96</v>
      </c>
      <c r="J51" s="7">
        <v>239.72</v>
      </c>
      <c r="K51" s="7">
        <v>1116.6199999999999</v>
      </c>
      <c r="L51" s="7">
        <v>71.5</v>
      </c>
      <c r="M51" s="7">
        <v>939.17</v>
      </c>
      <c r="N51" s="7">
        <f t="shared" si="0"/>
        <v>9543.5400000000009</v>
      </c>
    </row>
    <row r="52" spans="1:14" ht="15" customHeight="1" x14ac:dyDescent="0.25">
      <c r="A52" s="6" t="s">
        <v>99</v>
      </c>
      <c r="B52" s="7">
        <v>6284.1</v>
      </c>
      <c r="C52" s="7">
        <v>23.14</v>
      </c>
      <c r="D52" s="7">
        <v>0</v>
      </c>
      <c r="E52" s="7">
        <v>92.55</v>
      </c>
      <c r="F52" s="7">
        <v>0</v>
      </c>
      <c r="G52" s="7">
        <v>85.1</v>
      </c>
      <c r="H52" s="7">
        <v>7.45</v>
      </c>
      <c r="I52" s="7">
        <v>46.27</v>
      </c>
      <c r="J52" s="7">
        <v>0</v>
      </c>
      <c r="K52" s="7">
        <v>0</v>
      </c>
      <c r="L52" s="7">
        <v>0</v>
      </c>
      <c r="M52" s="7">
        <v>166.81</v>
      </c>
      <c r="N52" s="7">
        <f t="shared" si="0"/>
        <v>6705.4200000000019</v>
      </c>
    </row>
    <row r="53" spans="1:14" ht="15" customHeight="1" x14ac:dyDescent="0.25">
      <c r="A53" s="6" t="s">
        <v>101</v>
      </c>
      <c r="B53" s="7">
        <v>649.44000000000005</v>
      </c>
      <c r="C53" s="7">
        <v>0</v>
      </c>
      <c r="D53" s="7">
        <v>0</v>
      </c>
      <c r="E53" s="7">
        <v>0</v>
      </c>
      <c r="F53" s="7">
        <v>119.41</v>
      </c>
      <c r="G53" s="7">
        <v>31.53</v>
      </c>
      <c r="H53" s="7">
        <v>7.45</v>
      </c>
      <c r="I53" s="7">
        <v>177.98</v>
      </c>
      <c r="J53" s="7">
        <v>0</v>
      </c>
      <c r="K53" s="7">
        <v>73.349999999999994</v>
      </c>
      <c r="L53" s="7">
        <v>0</v>
      </c>
      <c r="M53" s="7">
        <v>0</v>
      </c>
      <c r="N53" s="7">
        <f t="shared" si="0"/>
        <v>1059.1600000000001</v>
      </c>
    </row>
    <row r="54" spans="1:14" ht="15" customHeight="1" x14ac:dyDescent="0.25">
      <c r="A54" s="6" t="s">
        <v>103</v>
      </c>
      <c r="B54" s="7">
        <v>69.42</v>
      </c>
      <c r="C54" s="7">
        <v>46.27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23.14</v>
      </c>
      <c r="K54" s="7">
        <v>0</v>
      </c>
      <c r="L54" s="7">
        <v>95.32</v>
      </c>
      <c r="M54" s="7">
        <v>0</v>
      </c>
      <c r="N54" s="7">
        <f t="shared" si="0"/>
        <v>234.14999999999998</v>
      </c>
    </row>
    <row r="55" spans="1:14" ht="15" customHeight="1" x14ac:dyDescent="0.25">
      <c r="A55" s="6" t="s">
        <v>105</v>
      </c>
      <c r="B55" s="7">
        <v>1270.49</v>
      </c>
      <c r="C55" s="7">
        <v>3380.94</v>
      </c>
      <c r="D55" s="7">
        <v>0</v>
      </c>
      <c r="E55" s="7">
        <v>2287.42</v>
      </c>
      <c r="F55" s="7">
        <v>12752.18</v>
      </c>
      <c r="G55" s="7">
        <v>3004.7</v>
      </c>
      <c r="H55" s="7">
        <v>3219.66</v>
      </c>
      <c r="I55" s="7">
        <v>1135.07</v>
      </c>
      <c r="J55" s="7">
        <v>640.66999999999996</v>
      </c>
      <c r="K55" s="7">
        <v>5937.78</v>
      </c>
      <c r="L55" s="7">
        <v>2831.41</v>
      </c>
      <c r="M55" s="7">
        <v>3268.12</v>
      </c>
      <c r="N55" s="7">
        <f t="shared" si="0"/>
        <v>39728.439999999995</v>
      </c>
    </row>
    <row r="56" spans="1:14" ht="15" customHeight="1" x14ac:dyDescent="0.25">
      <c r="A56" s="6" t="s">
        <v>107</v>
      </c>
      <c r="B56" s="7">
        <v>601.57000000000005</v>
      </c>
      <c r="C56" s="7">
        <v>624.71</v>
      </c>
      <c r="D56" s="7">
        <v>0</v>
      </c>
      <c r="E56" s="7">
        <v>881.49</v>
      </c>
      <c r="F56" s="7">
        <v>646.88</v>
      </c>
      <c r="G56" s="7">
        <v>382.96</v>
      </c>
      <c r="H56" s="7">
        <v>1365.92</v>
      </c>
      <c r="I56" s="7">
        <v>1133.73</v>
      </c>
      <c r="J56" s="7">
        <v>647.85</v>
      </c>
      <c r="K56" s="7">
        <v>285.95999999999998</v>
      </c>
      <c r="L56" s="7">
        <v>1270.78</v>
      </c>
      <c r="M56" s="7">
        <v>500.43</v>
      </c>
      <c r="N56" s="7">
        <f t="shared" si="0"/>
        <v>8342.2800000000007</v>
      </c>
    </row>
    <row r="57" spans="1:14" ht="15" customHeight="1" x14ac:dyDescent="0.25">
      <c r="A57" s="6" t="s">
        <v>109</v>
      </c>
      <c r="B57" s="7">
        <v>3675</v>
      </c>
      <c r="C57" s="7">
        <v>3675</v>
      </c>
      <c r="D57" s="7">
        <v>3675</v>
      </c>
      <c r="E57" s="7">
        <v>3675</v>
      </c>
      <c r="F57" s="7">
        <v>3675</v>
      </c>
      <c r="G57" s="7">
        <v>3675</v>
      </c>
      <c r="H57" s="7">
        <v>3675</v>
      </c>
      <c r="I57" s="7">
        <v>3675</v>
      </c>
      <c r="J57" s="7">
        <v>3675</v>
      </c>
      <c r="K57" s="7">
        <v>3859</v>
      </c>
      <c r="L57" s="7">
        <v>3859</v>
      </c>
      <c r="M57" s="7">
        <v>3859</v>
      </c>
      <c r="N57" s="7">
        <f t="shared" si="0"/>
        <v>44652</v>
      </c>
    </row>
    <row r="58" spans="1:14" ht="15" customHeight="1" x14ac:dyDescent="0.25">
      <c r="A58" s="6" t="s">
        <v>111</v>
      </c>
      <c r="B58" s="7">
        <v>386.06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69.42</v>
      </c>
      <c r="J58" s="7">
        <v>69.41</v>
      </c>
      <c r="K58" s="7">
        <v>0</v>
      </c>
      <c r="L58" s="7">
        <v>0</v>
      </c>
      <c r="M58" s="7">
        <v>214.5</v>
      </c>
      <c r="N58" s="7">
        <f t="shared" si="0"/>
        <v>739.39</v>
      </c>
    </row>
    <row r="59" spans="1:14" ht="15" customHeight="1" x14ac:dyDescent="0.25">
      <c r="A59" s="6" t="s">
        <v>113</v>
      </c>
      <c r="B59" s="7">
        <v>46.27</v>
      </c>
      <c r="C59" s="7">
        <v>92.54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f t="shared" si="0"/>
        <v>138.81</v>
      </c>
    </row>
    <row r="60" spans="1:14" ht="15" customHeight="1" x14ac:dyDescent="0.25">
      <c r="A60" s="6" t="s">
        <v>115</v>
      </c>
      <c r="B60" s="7">
        <v>3080.18</v>
      </c>
      <c r="C60" s="7">
        <v>3080.18</v>
      </c>
      <c r="D60" s="7">
        <v>0</v>
      </c>
      <c r="E60" s="7">
        <v>6160.36</v>
      </c>
      <c r="F60" s="7">
        <v>16933.07</v>
      </c>
      <c r="G60" s="7">
        <v>0</v>
      </c>
      <c r="H60" s="7">
        <v>6160.36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f t="shared" si="0"/>
        <v>35414.15</v>
      </c>
    </row>
    <row r="61" spans="1:14" ht="15" customHeight="1" x14ac:dyDescent="0.25">
      <c r="A61" s="6" t="s">
        <v>117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380.63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f t="shared" si="0"/>
        <v>380.63</v>
      </c>
    </row>
    <row r="62" spans="1:14" ht="15" customHeight="1" x14ac:dyDescent="0.25">
      <c r="A62" s="6" t="s">
        <v>119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6980.51</v>
      </c>
      <c r="J62" s="7">
        <v>6980.51</v>
      </c>
      <c r="K62" s="7">
        <v>0</v>
      </c>
      <c r="L62" s="7">
        <v>13961.02</v>
      </c>
      <c r="M62" s="7">
        <v>6980.51</v>
      </c>
      <c r="N62" s="7">
        <f t="shared" si="0"/>
        <v>34902.550000000003</v>
      </c>
    </row>
    <row r="63" spans="1:14" ht="15" customHeight="1" x14ac:dyDescent="0.25">
      <c r="A63" s="6" t="s">
        <v>121</v>
      </c>
      <c r="B63" s="7">
        <v>370.21</v>
      </c>
      <c r="C63" s="7">
        <v>370.19</v>
      </c>
      <c r="D63" s="7">
        <v>0</v>
      </c>
      <c r="E63" s="7">
        <v>478.45</v>
      </c>
      <c r="F63" s="7">
        <v>6352.43</v>
      </c>
      <c r="G63" s="7">
        <v>255.31</v>
      </c>
      <c r="H63" s="7">
        <v>184.29</v>
      </c>
      <c r="I63" s="7">
        <v>732</v>
      </c>
      <c r="J63" s="7">
        <v>347.06</v>
      </c>
      <c r="K63" s="7">
        <v>120.44</v>
      </c>
      <c r="L63" s="7">
        <v>383.87</v>
      </c>
      <c r="M63" s="7">
        <v>143</v>
      </c>
      <c r="N63" s="7">
        <f t="shared" si="0"/>
        <v>9737.2500000000018</v>
      </c>
    </row>
    <row r="64" spans="1:14" ht="15" customHeight="1" x14ac:dyDescent="0.25">
      <c r="A64" s="6" t="s">
        <v>123</v>
      </c>
      <c r="B64" s="7">
        <v>675.29</v>
      </c>
      <c r="C64" s="7">
        <v>721.54</v>
      </c>
      <c r="D64" s="7">
        <v>490.18</v>
      </c>
      <c r="E64" s="7">
        <v>787.23</v>
      </c>
      <c r="F64" s="7">
        <v>1332.72</v>
      </c>
      <c r="G64" s="7">
        <v>788.04</v>
      </c>
      <c r="H64" s="7">
        <v>608.78</v>
      </c>
      <c r="I64" s="7">
        <v>744.68</v>
      </c>
      <c r="J64" s="7">
        <v>1528.27</v>
      </c>
      <c r="K64" s="7">
        <v>120.44</v>
      </c>
      <c r="L64" s="7">
        <v>924.04</v>
      </c>
      <c r="M64" s="7">
        <v>763.62</v>
      </c>
      <c r="N64" s="7">
        <f t="shared" si="0"/>
        <v>9484.83</v>
      </c>
    </row>
    <row r="65" spans="1:14" ht="15" customHeight="1" x14ac:dyDescent="0.25">
      <c r="A65" s="6" t="s">
        <v>125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63.83</v>
      </c>
      <c r="H65" s="7">
        <v>121.28</v>
      </c>
      <c r="I65" s="7">
        <v>38.06</v>
      </c>
      <c r="J65" s="7">
        <v>23.14</v>
      </c>
      <c r="K65" s="7">
        <v>0</v>
      </c>
      <c r="L65" s="7">
        <v>0</v>
      </c>
      <c r="M65" s="7">
        <v>0</v>
      </c>
      <c r="N65" s="7">
        <f t="shared" si="0"/>
        <v>246.31</v>
      </c>
    </row>
    <row r="66" spans="1:14" ht="15" customHeight="1" x14ac:dyDescent="0.25">
      <c r="A66" s="6" t="s">
        <v>127</v>
      </c>
      <c r="B66" s="8">
        <f t="shared" ref="B66:M66" si="6">SUM(B42:B65)</f>
        <v>22709.93</v>
      </c>
      <c r="C66" s="8">
        <f t="shared" si="6"/>
        <v>25347.07</v>
      </c>
      <c r="D66" s="8">
        <f t="shared" si="6"/>
        <v>4257.7300000000005</v>
      </c>
      <c r="E66" s="8">
        <f t="shared" si="6"/>
        <v>18807.650000000001</v>
      </c>
      <c r="F66" s="8">
        <f t="shared" si="6"/>
        <v>43957.5</v>
      </c>
      <c r="G66" s="8">
        <f t="shared" si="6"/>
        <v>10613.51</v>
      </c>
      <c r="H66" s="8">
        <f t="shared" si="6"/>
        <v>16341.760000000002</v>
      </c>
      <c r="I66" s="8">
        <f t="shared" si="6"/>
        <v>20009.400000000001</v>
      </c>
      <c r="J66" s="8">
        <f t="shared" si="6"/>
        <v>15844.35</v>
      </c>
      <c r="K66" s="8">
        <f t="shared" si="6"/>
        <v>18614.389999999996</v>
      </c>
      <c r="L66" s="8">
        <f t="shared" si="6"/>
        <v>23778.23</v>
      </c>
      <c r="M66" s="8">
        <f t="shared" si="6"/>
        <v>19181.990000000002</v>
      </c>
      <c r="N66" s="8">
        <f>SUM(N42:N65)</f>
        <v>239463.50999999998</v>
      </c>
    </row>
    <row r="67" spans="1:14" ht="1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 customHeight="1" x14ac:dyDescent="0.25">
      <c r="A68" s="6" t="s">
        <v>129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 customHeight="1" x14ac:dyDescent="0.25">
      <c r="A69" s="6" t="s">
        <v>131</v>
      </c>
      <c r="B69" s="7">
        <v>2372</v>
      </c>
      <c r="C69" s="7">
        <v>1850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f t="shared" si="0"/>
        <v>4222</v>
      </c>
    </row>
    <row r="70" spans="1:14" ht="15" customHeight="1" x14ac:dyDescent="0.25">
      <c r="A70" s="6" t="s">
        <v>133</v>
      </c>
      <c r="B70" s="8">
        <f t="shared" ref="B70:M70" si="7">B69</f>
        <v>2372</v>
      </c>
      <c r="C70" s="8">
        <f t="shared" si="7"/>
        <v>1850</v>
      </c>
      <c r="D70" s="8">
        <f t="shared" si="7"/>
        <v>0</v>
      </c>
      <c r="E70" s="8">
        <f t="shared" si="7"/>
        <v>0</v>
      </c>
      <c r="F70" s="8">
        <f t="shared" si="7"/>
        <v>0</v>
      </c>
      <c r="G70" s="8">
        <f t="shared" si="7"/>
        <v>0</v>
      </c>
      <c r="H70" s="8">
        <f t="shared" si="7"/>
        <v>0</v>
      </c>
      <c r="I70" s="8">
        <f t="shared" si="7"/>
        <v>0</v>
      </c>
      <c r="J70" s="8">
        <f t="shared" si="7"/>
        <v>0</v>
      </c>
      <c r="K70" s="8">
        <f t="shared" si="7"/>
        <v>0</v>
      </c>
      <c r="L70" s="8">
        <f t="shared" si="7"/>
        <v>0</v>
      </c>
      <c r="M70" s="8">
        <f t="shared" si="7"/>
        <v>0</v>
      </c>
      <c r="N70" s="8">
        <f>N69</f>
        <v>4222</v>
      </c>
    </row>
    <row r="71" spans="1:14" ht="1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 customHeight="1" x14ac:dyDescent="0.25">
      <c r="A72" s="6" t="s">
        <v>135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 customHeight="1" x14ac:dyDescent="0.25">
      <c r="A73" s="6" t="s">
        <v>137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76</v>
      </c>
      <c r="J73" s="7">
        <v>0</v>
      </c>
      <c r="K73" s="7">
        <v>0</v>
      </c>
      <c r="L73" s="7">
        <v>0</v>
      </c>
      <c r="M73" s="7">
        <v>0</v>
      </c>
      <c r="N73" s="7">
        <f t="shared" si="0"/>
        <v>76</v>
      </c>
    </row>
    <row r="74" spans="1:14" ht="15" customHeight="1" x14ac:dyDescent="0.25">
      <c r="A74" s="6" t="s">
        <v>139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69.42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f t="shared" ref="N74:N102" si="8">SUM(B74:M74)</f>
        <v>69.42</v>
      </c>
    </row>
    <row r="75" spans="1:14" ht="15" customHeight="1" x14ac:dyDescent="0.25">
      <c r="A75" s="6" t="s">
        <v>141</v>
      </c>
      <c r="B75" s="7">
        <v>50.35</v>
      </c>
      <c r="C75" s="7">
        <v>75.349999999999994</v>
      </c>
      <c r="D75" s="7">
        <v>25.68</v>
      </c>
      <c r="E75" s="7">
        <v>0</v>
      </c>
      <c r="F75" s="7">
        <v>0</v>
      </c>
      <c r="G75" s="7">
        <v>0.33</v>
      </c>
      <c r="H75" s="7">
        <v>25.35</v>
      </c>
      <c r="I75" s="7">
        <v>25.35</v>
      </c>
      <c r="J75" s="7">
        <v>26.64</v>
      </c>
      <c r="K75" s="7">
        <v>25.35</v>
      </c>
      <c r="L75" s="7">
        <v>25.35</v>
      </c>
      <c r="M75" s="7">
        <v>25.35</v>
      </c>
      <c r="N75" s="7">
        <f t="shared" si="8"/>
        <v>305.10000000000002</v>
      </c>
    </row>
    <row r="76" spans="1:14" ht="15" customHeight="1" x14ac:dyDescent="0.25">
      <c r="A76" s="6" t="s">
        <v>143</v>
      </c>
      <c r="B76" s="7">
        <v>111.98</v>
      </c>
      <c r="C76" s="7">
        <v>223.96</v>
      </c>
      <c r="D76" s="7">
        <v>0</v>
      </c>
      <c r="E76" s="7">
        <v>113.66</v>
      </c>
      <c r="F76" s="7">
        <v>111.98</v>
      </c>
      <c r="G76" s="7">
        <v>111.98</v>
      </c>
      <c r="H76" s="7">
        <v>111.98</v>
      </c>
      <c r="I76" s="7">
        <v>111.98</v>
      </c>
      <c r="J76" s="7">
        <v>111.98</v>
      </c>
      <c r="K76" s="7">
        <v>111.98</v>
      </c>
      <c r="L76" s="7">
        <v>111.98</v>
      </c>
      <c r="M76" s="7">
        <v>111.98</v>
      </c>
      <c r="N76" s="7">
        <f t="shared" si="8"/>
        <v>1345.44</v>
      </c>
    </row>
    <row r="77" spans="1:14" ht="15" customHeight="1" x14ac:dyDescent="0.25">
      <c r="A77" s="6" t="s">
        <v>145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39.979999999999997</v>
      </c>
      <c r="K77" s="7">
        <v>0</v>
      </c>
      <c r="L77" s="7">
        <v>0</v>
      </c>
      <c r="M77" s="7">
        <v>0</v>
      </c>
      <c r="N77" s="7">
        <f t="shared" si="8"/>
        <v>39.979999999999997</v>
      </c>
    </row>
    <row r="78" spans="1:14" ht="15" customHeight="1" x14ac:dyDescent="0.25">
      <c r="A78" s="6" t="s">
        <v>147</v>
      </c>
      <c r="B78" s="7">
        <v>0</v>
      </c>
      <c r="C78" s="7">
        <v>5245.48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-5242.1000000000004</v>
      </c>
      <c r="K78" s="7">
        <v>1695</v>
      </c>
      <c r="L78" s="7">
        <v>0</v>
      </c>
      <c r="M78" s="7">
        <v>0</v>
      </c>
      <c r="N78" s="7">
        <f t="shared" si="8"/>
        <v>1698.3799999999992</v>
      </c>
    </row>
    <row r="79" spans="1:14" ht="15" customHeight="1" x14ac:dyDescent="0.25">
      <c r="A79" s="6" t="s">
        <v>149</v>
      </c>
      <c r="B79" s="7">
        <v>2821.63</v>
      </c>
      <c r="C79" s="7">
        <v>2557.16</v>
      </c>
      <c r="D79" s="7">
        <v>3622.15</v>
      </c>
      <c r="E79" s="7">
        <v>2968.12</v>
      </c>
      <c r="F79" s="7">
        <v>3099.56</v>
      </c>
      <c r="G79" s="7">
        <v>3167.77</v>
      </c>
      <c r="H79" s="7">
        <v>3205.28</v>
      </c>
      <c r="I79" s="7">
        <v>3512.88</v>
      </c>
      <c r="J79" s="7">
        <v>3080.27</v>
      </c>
      <c r="K79" s="7">
        <v>3390.76</v>
      </c>
      <c r="L79" s="7">
        <v>3126.43</v>
      </c>
      <c r="M79" s="7">
        <v>3732.82</v>
      </c>
      <c r="N79" s="7">
        <f t="shared" si="8"/>
        <v>38284.83</v>
      </c>
    </row>
    <row r="80" spans="1:14" ht="15" customHeight="1" x14ac:dyDescent="0.25">
      <c r="A80" s="6" t="s">
        <v>197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225</v>
      </c>
      <c r="M80" s="7">
        <v>0</v>
      </c>
      <c r="N80" s="7">
        <f t="shared" si="8"/>
        <v>225</v>
      </c>
    </row>
    <row r="81" spans="1:14" ht="15" customHeight="1" x14ac:dyDescent="0.25">
      <c r="A81" s="6" t="s">
        <v>151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45.19</v>
      </c>
      <c r="N81" s="7">
        <f t="shared" si="8"/>
        <v>45.19</v>
      </c>
    </row>
    <row r="82" spans="1:14" ht="15" customHeight="1" x14ac:dyDescent="0.25">
      <c r="A82" s="6" t="s">
        <v>153</v>
      </c>
      <c r="B82" s="8">
        <f t="shared" ref="B82:M82" si="9">SUM(B73:B81)</f>
        <v>2983.96</v>
      </c>
      <c r="C82" s="8">
        <f t="shared" si="9"/>
        <v>8101.95</v>
      </c>
      <c r="D82" s="8">
        <f t="shared" si="9"/>
        <v>3647.83</v>
      </c>
      <c r="E82" s="8">
        <f t="shared" si="9"/>
        <v>3081.7799999999997</v>
      </c>
      <c r="F82" s="8">
        <f t="shared" si="9"/>
        <v>3211.54</v>
      </c>
      <c r="G82" s="8">
        <f t="shared" si="9"/>
        <v>3280.08</v>
      </c>
      <c r="H82" s="8">
        <f t="shared" si="9"/>
        <v>3412.03</v>
      </c>
      <c r="I82" s="8">
        <f t="shared" si="9"/>
        <v>3726.21</v>
      </c>
      <c r="J82" s="8">
        <f t="shared" si="9"/>
        <v>-1983.23</v>
      </c>
      <c r="K82" s="8">
        <f t="shared" si="9"/>
        <v>5223.09</v>
      </c>
      <c r="L82" s="8">
        <f t="shared" si="9"/>
        <v>3488.7599999999998</v>
      </c>
      <c r="M82" s="8">
        <f t="shared" si="9"/>
        <v>3915.34</v>
      </c>
      <c r="N82" s="8">
        <f>SUM(N73:N81)</f>
        <v>42089.340000000004</v>
      </c>
    </row>
    <row r="83" spans="1:14" ht="1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 customHeight="1" x14ac:dyDescent="0.25">
      <c r="A84" s="6" t="s">
        <v>155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 customHeight="1" x14ac:dyDescent="0.25">
      <c r="A85" s="6" t="s">
        <v>157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81303.570000000007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f t="shared" si="8"/>
        <v>81303.570000000007</v>
      </c>
    </row>
    <row r="86" spans="1:14" ht="15" customHeight="1" x14ac:dyDescent="0.25">
      <c r="A86" s="6" t="s">
        <v>159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31292.560000000001</v>
      </c>
      <c r="J86" s="7">
        <v>0</v>
      </c>
      <c r="K86" s="7">
        <v>19933.38</v>
      </c>
      <c r="L86" s="7">
        <v>0</v>
      </c>
      <c r="M86" s="7">
        <v>0</v>
      </c>
      <c r="N86" s="7">
        <f t="shared" si="8"/>
        <v>51225.94</v>
      </c>
    </row>
    <row r="87" spans="1:14" ht="15" customHeight="1" x14ac:dyDescent="0.25">
      <c r="A87" s="6" t="s">
        <v>161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38112.25</v>
      </c>
      <c r="J87" s="7">
        <v>0</v>
      </c>
      <c r="K87" s="7">
        <v>0</v>
      </c>
      <c r="L87" s="7">
        <v>0</v>
      </c>
      <c r="M87" s="7">
        <v>0</v>
      </c>
      <c r="N87" s="7">
        <f t="shared" si="8"/>
        <v>38112.25</v>
      </c>
    </row>
    <row r="88" spans="1:14" ht="15" customHeight="1" x14ac:dyDescent="0.25">
      <c r="A88" s="6" t="s">
        <v>163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1259</v>
      </c>
      <c r="J88" s="7">
        <v>0</v>
      </c>
      <c r="K88" s="7">
        <v>0</v>
      </c>
      <c r="L88" s="7">
        <v>0</v>
      </c>
      <c r="M88" s="7">
        <v>0</v>
      </c>
      <c r="N88" s="7">
        <f t="shared" si="8"/>
        <v>1259</v>
      </c>
    </row>
    <row r="89" spans="1:14" ht="15" customHeight="1" x14ac:dyDescent="0.25">
      <c r="A89" s="6" t="s">
        <v>165</v>
      </c>
      <c r="B89" s="8">
        <f t="shared" ref="B89:M89" si="10">SUM(B85:B88)</f>
        <v>0</v>
      </c>
      <c r="C89" s="8">
        <f t="shared" si="10"/>
        <v>0</v>
      </c>
      <c r="D89" s="8">
        <f t="shared" si="10"/>
        <v>0</v>
      </c>
      <c r="E89" s="8">
        <f t="shared" si="10"/>
        <v>0</v>
      </c>
      <c r="F89" s="8">
        <f t="shared" si="10"/>
        <v>0</v>
      </c>
      <c r="G89" s="8">
        <f t="shared" si="10"/>
        <v>81303.570000000007</v>
      </c>
      <c r="H89" s="8">
        <f t="shared" si="10"/>
        <v>0</v>
      </c>
      <c r="I89" s="8">
        <f t="shared" si="10"/>
        <v>70663.81</v>
      </c>
      <c r="J89" s="8">
        <f t="shared" si="10"/>
        <v>0</v>
      </c>
      <c r="K89" s="8">
        <f t="shared" si="10"/>
        <v>19933.38</v>
      </c>
      <c r="L89" s="8">
        <f t="shared" si="10"/>
        <v>0</v>
      </c>
      <c r="M89" s="8">
        <f t="shared" si="10"/>
        <v>0</v>
      </c>
      <c r="N89" s="8">
        <f>SUM(N85:N88)</f>
        <v>171900.76</v>
      </c>
    </row>
    <row r="90" spans="1:14" ht="1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 customHeight="1" x14ac:dyDescent="0.25">
      <c r="A91" s="6" t="s">
        <v>167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 customHeight="1" x14ac:dyDescent="0.25">
      <c r="A92" s="6" t="s">
        <v>169</v>
      </c>
      <c r="B92" s="7">
        <v>674.6</v>
      </c>
      <c r="C92" s="7">
        <v>674.6</v>
      </c>
      <c r="D92" s="7">
        <v>1011.9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1462.5</v>
      </c>
      <c r="N92" s="7">
        <f t="shared" si="8"/>
        <v>3823.6</v>
      </c>
    </row>
    <row r="93" spans="1:14" ht="15" customHeight="1" x14ac:dyDescent="0.25">
      <c r="A93" s="6" t="s">
        <v>171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19633.060000000001</v>
      </c>
      <c r="K93" s="7">
        <v>0</v>
      </c>
      <c r="L93" s="7">
        <v>0</v>
      </c>
      <c r="M93" s="7">
        <v>11041.5</v>
      </c>
      <c r="N93" s="7">
        <f t="shared" si="8"/>
        <v>30674.560000000001</v>
      </c>
    </row>
    <row r="94" spans="1:14" ht="15" customHeight="1" x14ac:dyDescent="0.25">
      <c r="A94" s="6" t="s">
        <v>173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69</v>
      </c>
      <c r="K94" s="7">
        <v>117.81</v>
      </c>
      <c r="L94" s="7">
        <v>20.67</v>
      </c>
      <c r="M94" s="7">
        <v>70.69</v>
      </c>
      <c r="N94" s="7">
        <f t="shared" si="8"/>
        <v>278.17</v>
      </c>
    </row>
    <row r="95" spans="1:14" ht="15" customHeight="1" x14ac:dyDescent="0.25">
      <c r="A95" s="6" t="s">
        <v>175</v>
      </c>
      <c r="B95" s="8">
        <f t="shared" ref="B95:M95" si="11">SUM(B92:B94)</f>
        <v>674.6</v>
      </c>
      <c r="C95" s="8">
        <f t="shared" si="11"/>
        <v>674.6</v>
      </c>
      <c r="D95" s="8">
        <f t="shared" si="11"/>
        <v>1011.9</v>
      </c>
      <c r="E95" s="8">
        <f t="shared" si="11"/>
        <v>0</v>
      </c>
      <c r="F95" s="8">
        <f t="shared" si="11"/>
        <v>0</v>
      </c>
      <c r="G95" s="8">
        <f t="shared" si="11"/>
        <v>0</v>
      </c>
      <c r="H95" s="8">
        <f t="shared" si="11"/>
        <v>0</v>
      </c>
      <c r="I95" s="8">
        <f t="shared" si="11"/>
        <v>0</v>
      </c>
      <c r="J95" s="8">
        <f t="shared" si="11"/>
        <v>19702.060000000001</v>
      </c>
      <c r="K95" s="8">
        <f t="shared" si="11"/>
        <v>117.81</v>
      </c>
      <c r="L95" s="8">
        <f t="shared" si="11"/>
        <v>20.67</v>
      </c>
      <c r="M95" s="8">
        <f t="shared" si="11"/>
        <v>12574.69</v>
      </c>
      <c r="N95" s="8">
        <f>SUM(N92:N94)</f>
        <v>34776.33</v>
      </c>
    </row>
    <row r="96" spans="1:14" ht="15" customHeight="1" x14ac:dyDescent="0.25">
      <c r="A96" s="6" t="s">
        <v>177</v>
      </c>
      <c r="B96" s="8">
        <f t="shared" ref="B96:M96" si="12">+B95+B89+B82+B70+B66+B39</f>
        <v>29718.32</v>
      </c>
      <c r="C96" s="8">
        <f t="shared" si="12"/>
        <v>39362.649999999994</v>
      </c>
      <c r="D96" s="8">
        <f t="shared" si="12"/>
        <v>9422.6699999999983</v>
      </c>
      <c r="E96" s="8">
        <f t="shared" si="12"/>
        <v>22761.55</v>
      </c>
      <c r="F96" s="8">
        <f t="shared" si="12"/>
        <v>50323.21</v>
      </c>
      <c r="G96" s="8">
        <f t="shared" si="12"/>
        <v>103840.98000000001</v>
      </c>
      <c r="H96" s="8">
        <f t="shared" si="12"/>
        <v>20086.54</v>
      </c>
      <c r="I96" s="8">
        <f t="shared" si="12"/>
        <v>97990.340000000011</v>
      </c>
      <c r="J96" s="8">
        <f t="shared" si="12"/>
        <v>37580.74</v>
      </c>
      <c r="K96" s="8">
        <f t="shared" si="12"/>
        <v>43831.92</v>
      </c>
      <c r="L96" s="8">
        <f t="shared" si="12"/>
        <v>33250.339999999997</v>
      </c>
      <c r="M96" s="8">
        <f t="shared" si="12"/>
        <v>37323.780000000006</v>
      </c>
      <c r="N96" s="8">
        <f>+N95+N89+N82+N70+N66+N39</f>
        <v>525493.04</v>
      </c>
    </row>
    <row r="97" spans="1:14" ht="15" customHeight="1" x14ac:dyDescent="0.25">
      <c r="A97" s="6" t="s">
        <v>21</v>
      </c>
      <c r="B97" s="8">
        <f t="shared" ref="B97:M97" si="13">+B29-B96</f>
        <v>17441.809999999998</v>
      </c>
      <c r="C97" s="8">
        <f t="shared" si="13"/>
        <v>25681.680000000008</v>
      </c>
      <c r="D97" s="8">
        <f t="shared" si="13"/>
        <v>76195.680000000008</v>
      </c>
      <c r="E97" s="8">
        <f t="shared" si="13"/>
        <v>18398.140000000003</v>
      </c>
      <c r="F97" s="8">
        <f t="shared" si="13"/>
        <v>9604.1999999999971</v>
      </c>
      <c r="G97" s="8">
        <f t="shared" si="13"/>
        <v>-18307.110000000015</v>
      </c>
      <c r="H97" s="8">
        <f t="shared" si="13"/>
        <v>19644.749999999993</v>
      </c>
      <c r="I97" s="8">
        <f t="shared" si="13"/>
        <v>-32734.640000000014</v>
      </c>
      <c r="J97" s="8">
        <f t="shared" si="13"/>
        <v>46736.380000000012</v>
      </c>
      <c r="K97" s="8">
        <f t="shared" si="13"/>
        <v>223.22999999999593</v>
      </c>
      <c r="L97" s="8">
        <f t="shared" si="13"/>
        <v>31898.620000000003</v>
      </c>
      <c r="M97" s="8">
        <f t="shared" si="13"/>
        <v>58634.359999999993</v>
      </c>
      <c r="N97" s="8">
        <f>+N29-N96</f>
        <v>253417.09999999998</v>
      </c>
    </row>
    <row r="98" spans="1:14" ht="1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 customHeight="1" x14ac:dyDescent="0.25">
      <c r="A99" s="6" t="s">
        <v>180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 customHeight="1" x14ac:dyDescent="0.25">
      <c r="A101" s="6" t="s">
        <v>182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 customHeight="1" x14ac:dyDescent="0.25">
      <c r="A102" s="6" t="s">
        <v>184</v>
      </c>
      <c r="B102" s="7">
        <v>33340.21</v>
      </c>
      <c r="C102" s="7">
        <v>33340.22</v>
      </c>
      <c r="D102" s="7">
        <v>33340.21</v>
      </c>
      <c r="E102" s="7">
        <v>33340.21</v>
      </c>
      <c r="F102" s="7">
        <v>33340.22</v>
      </c>
      <c r="G102" s="7">
        <v>33340.22</v>
      </c>
      <c r="H102" s="7">
        <v>33340.22</v>
      </c>
      <c r="I102" s="7">
        <v>33340.22</v>
      </c>
      <c r="J102" s="7">
        <v>33340.22</v>
      </c>
      <c r="K102" s="7">
        <v>33340.230000000003</v>
      </c>
      <c r="L102" s="7">
        <v>33340.230000000003</v>
      </c>
      <c r="M102" s="7">
        <v>33340.230000000003</v>
      </c>
      <c r="N102" s="7">
        <f t="shared" si="8"/>
        <v>400082.6399999999</v>
      </c>
    </row>
    <row r="103" spans="1:14" ht="15" customHeight="1" x14ac:dyDescent="0.25">
      <c r="A103" s="6" t="s">
        <v>186</v>
      </c>
      <c r="B103" s="8">
        <f t="shared" ref="B103:M104" si="14">+B102</f>
        <v>33340.21</v>
      </c>
      <c r="C103" s="8">
        <f t="shared" si="14"/>
        <v>33340.22</v>
      </c>
      <c r="D103" s="8">
        <f t="shared" si="14"/>
        <v>33340.21</v>
      </c>
      <c r="E103" s="8">
        <f t="shared" si="14"/>
        <v>33340.21</v>
      </c>
      <c r="F103" s="8">
        <f t="shared" si="14"/>
        <v>33340.22</v>
      </c>
      <c r="G103" s="8">
        <f t="shared" si="14"/>
        <v>33340.22</v>
      </c>
      <c r="H103" s="8">
        <f t="shared" si="14"/>
        <v>33340.22</v>
      </c>
      <c r="I103" s="8">
        <f t="shared" si="14"/>
        <v>33340.22</v>
      </c>
      <c r="J103" s="8">
        <f t="shared" si="14"/>
        <v>33340.22</v>
      </c>
      <c r="K103" s="8">
        <f t="shared" si="14"/>
        <v>33340.230000000003</v>
      </c>
      <c r="L103" s="8">
        <f t="shared" si="14"/>
        <v>33340.230000000003</v>
      </c>
      <c r="M103" s="8">
        <f t="shared" si="14"/>
        <v>33340.230000000003</v>
      </c>
      <c r="N103" s="8">
        <f>+N102</f>
        <v>400082.6399999999</v>
      </c>
    </row>
    <row r="104" spans="1:14" ht="15" customHeight="1" x14ac:dyDescent="0.25">
      <c r="A104" s="6" t="s">
        <v>188</v>
      </c>
      <c r="B104" s="8">
        <f t="shared" si="14"/>
        <v>33340.21</v>
      </c>
      <c r="C104" s="8">
        <f t="shared" si="14"/>
        <v>33340.22</v>
      </c>
      <c r="D104" s="8">
        <f t="shared" si="14"/>
        <v>33340.21</v>
      </c>
      <c r="E104" s="8">
        <f t="shared" si="14"/>
        <v>33340.21</v>
      </c>
      <c r="F104" s="8">
        <f t="shared" si="14"/>
        <v>33340.22</v>
      </c>
      <c r="G104" s="8">
        <f t="shared" si="14"/>
        <v>33340.22</v>
      </c>
      <c r="H104" s="8">
        <f t="shared" si="14"/>
        <v>33340.22</v>
      </c>
      <c r="I104" s="8">
        <f t="shared" si="14"/>
        <v>33340.22</v>
      </c>
      <c r="J104" s="8">
        <f t="shared" si="14"/>
        <v>33340.22</v>
      </c>
      <c r="K104" s="8">
        <f t="shared" si="14"/>
        <v>33340.230000000003</v>
      </c>
      <c r="L104" s="8">
        <f t="shared" si="14"/>
        <v>33340.230000000003</v>
      </c>
      <c r="M104" s="8">
        <f t="shared" si="14"/>
        <v>33340.230000000003</v>
      </c>
      <c r="N104" s="8">
        <f>+N103</f>
        <v>400082.6399999999</v>
      </c>
    </row>
    <row r="105" spans="1:14" ht="15" customHeight="1" x14ac:dyDescent="0.25">
      <c r="A105" s="6" t="s">
        <v>19</v>
      </c>
      <c r="B105" s="8">
        <f t="shared" ref="B105:M105" si="15">+B97-B104</f>
        <v>-15898.400000000001</v>
      </c>
      <c r="C105" s="8">
        <f t="shared" si="15"/>
        <v>-7658.5399999999936</v>
      </c>
      <c r="D105" s="8">
        <f t="shared" si="15"/>
        <v>42855.470000000008</v>
      </c>
      <c r="E105" s="8">
        <f t="shared" si="15"/>
        <v>-14942.069999999996</v>
      </c>
      <c r="F105" s="8">
        <f t="shared" si="15"/>
        <v>-23736.020000000004</v>
      </c>
      <c r="G105" s="8">
        <f t="shared" si="15"/>
        <v>-51647.330000000016</v>
      </c>
      <c r="H105" s="8">
        <f t="shared" si="15"/>
        <v>-13695.470000000008</v>
      </c>
      <c r="I105" s="8">
        <f t="shared" si="15"/>
        <v>-66074.860000000015</v>
      </c>
      <c r="J105" s="8">
        <f t="shared" si="15"/>
        <v>13396.160000000011</v>
      </c>
      <c r="K105" s="8">
        <f t="shared" si="15"/>
        <v>-33117.000000000007</v>
      </c>
      <c r="L105" s="8">
        <f t="shared" si="15"/>
        <v>-1441.6100000000006</v>
      </c>
      <c r="M105" s="8">
        <f t="shared" si="15"/>
        <v>25294.12999999999</v>
      </c>
      <c r="N105" s="8">
        <f>+N97-N104</f>
        <v>-146665.53999999992</v>
      </c>
    </row>
  </sheetData>
  <phoneticPr fontId="6" type="noConversion"/>
  <pageMargins left="0.7" right="0.7" top="0.7" bottom="0.7" header="0.5" footer="0.5"/>
  <pageSetup paperSize="5" fitToHeight="990" orientation="landscape" useFirstPageNumber="1"/>
  <headerFooter>
    <oddHeader>&amp;R&amp;B&amp;D &amp;T</oddHeader>
    <oddFooter>&amp;C&amp;B Page &amp;P of &amp;N</oddFooter>
  </headerFooter>
  <rowBreaks count="1" manualBreakCount="1">
    <brk id="39" max="16383" man="1"/>
  </rowBreaks>
  <ignoredErrors>
    <ignoredError sqref="AB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E1F9-9636-4503-9773-2BCEA9B437CF}">
  <sheetPr>
    <pageSetUpPr fitToPage="1"/>
  </sheetPr>
  <dimension ref="A1:O107"/>
  <sheetViews>
    <sheetView showGridLines="0" workbookViewId="0">
      <pane ySplit="5" topLeftCell="A6" activePane="bottomLeft" state="frozen"/>
      <selection activeCell="G126" sqref="G126"/>
      <selection pane="bottomLeft" activeCell="B11" sqref="B11"/>
    </sheetView>
  </sheetViews>
  <sheetFormatPr defaultColWidth="9.109375" defaultRowHeight="13.2" x14ac:dyDescent="0.25"/>
  <cols>
    <col min="1" max="1" width="11.44140625" style="2" customWidth="1"/>
    <col min="2" max="2" width="42.88671875" style="2" customWidth="1"/>
    <col min="3" max="15" width="12.88671875" style="2" customWidth="1"/>
    <col min="16" max="16384" width="9.109375" style="2"/>
  </cols>
  <sheetData>
    <row r="1" spans="1:15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 customHeight="1" x14ac:dyDescent="0.25">
      <c r="A5" s="4" t="s">
        <v>4</v>
      </c>
      <c r="B5" s="4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</row>
    <row r="6" spans="1:15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A7" s="6" t="s">
        <v>18</v>
      </c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customHeight="1" x14ac:dyDescent="0.25">
      <c r="A9" s="6" t="s">
        <v>20</v>
      </c>
      <c r="B9" s="6" t="s">
        <v>21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customHeight="1" x14ac:dyDescent="0.25">
      <c r="A11" s="6" t="s">
        <v>22</v>
      </c>
      <c r="B11" s="6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customHeight="1" x14ac:dyDescent="0.25">
      <c r="A13" s="6" t="s">
        <v>24</v>
      </c>
      <c r="B13" s="6" t="s">
        <v>25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customHeight="1" x14ac:dyDescent="0.25">
      <c r="A14" s="6" t="s">
        <v>26</v>
      </c>
      <c r="B14" s="6" t="s">
        <v>27</v>
      </c>
      <c r="C14" s="7">
        <v>45764.51</v>
      </c>
      <c r="D14" s="7">
        <v>63968.68</v>
      </c>
      <c r="E14" s="7">
        <v>81507.210000000006</v>
      </c>
      <c r="F14" s="7">
        <v>47206.79</v>
      </c>
      <c r="G14" s="7">
        <v>64762.97</v>
      </c>
      <c r="H14" s="7">
        <v>84844.83</v>
      </c>
      <c r="I14" s="7">
        <v>40315.75</v>
      </c>
      <c r="J14" s="7">
        <v>58740.31</v>
      </c>
      <c r="K14" s="7">
        <v>84496.29</v>
      </c>
      <c r="L14" s="7">
        <v>38947.589999999997</v>
      </c>
      <c r="M14" s="7">
        <v>64535.7</v>
      </c>
      <c r="N14" s="7">
        <v>83478.710000000006</v>
      </c>
      <c r="O14" s="7">
        <v>758569.34</v>
      </c>
    </row>
    <row r="15" spans="1:15" ht="15" customHeight="1" x14ac:dyDescent="0.25">
      <c r="A15" s="6" t="s">
        <v>28</v>
      </c>
      <c r="B15" s="6" t="s">
        <v>29</v>
      </c>
      <c r="C15" s="7">
        <v>-2490.65</v>
      </c>
      <c r="D15" s="7">
        <v>-4086.49</v>
      </c>
      <c r="E15" s="7">
        <v>-1647.38</v>
      </c>
      <c r="F15" s="7">
        <v>-851.66</v>
      </c>
      <c r="G15" s="7">
        <v>-324.97000000000003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-9401.15</v>
      </c>
    </row>
    <row r="16" spans="1:15" ht="15" customHeight="1" x14ac:dyDescent="0.25">
      <c r="A16" s="6" t="s">
        <v>30</v>
      </c>
      <c r="B16" s="6" t="s">
        <v>31</v>
      </c>
      <c r="C16" s="7">
        <v>0</v>
      </c>
      <c r="D16" s="7">
        <v>0</v>
      </c>
      <c r="E16" s="7">
        <v>0</v>
      </c>
      <c r="F16" s="7">
        <v>0</v>
      </c>
      <c r="G16" s="7">
        <v>0.33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0.33</v>
      </c>
    </row>
    <row r="17" spans="1:15" ht="15" customHeight="1" x14ac:dyDescent="0.25">
      <c r="A17" s="6" t="s">
        <v>32</v>
      </c>
      <c r="B17" s="6" t="s">
        <v>33</v>
      </c>
      <c r="C17" s="7">
        <v>25</v>
      </c>
      <c r="D17" s="7">
        <v>0</v>
      </c>
      <c r="E17" s="7">
        <v>25</v>
      </c>
      <c r="F17" s="7">
        <v>50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100</v>
      </c>
    </row>
    <row r="18" spans="1:15" ht="15" customHeight="1" x14ac:dyDescent="0.25">
      <c r="A18" s="6" t="s">
        <v>34</v>
      </c>
      <c r="B18" s="6" t="s">
        <v>35</v>
      </c>
      <c r="C18" s="7">
        <v>300</v>
      </c>
      <c r="D18" s="7">
        <v>200</v>
      </c>
      <c r="E18" s="7">
        <v>250</v>
      </c>
      <c r="F18" s="7">
        <v>400</v>
      </c>
      <c r="G18" s="7">
        <v>300</v>
      </c>
      <c r="H18" s="7">
        <v>250</v>
      </c>
      <c r="I18" s="7">
        <v>0</v>
      </c>
      <c r="J18" s="7">
        <v>0</v>
      </c>
      <c r="K18" s="7">
        <v>500</v>
      </c>
      <c r="L18" s="7">
        <v>300</v>
      </c>
      <c r="M18" s="7">
        <v>300</v>
      </c>
      <c r="N18" s="7">
        <v>250</v>
      </c>
      <c r="O18" s="7">
        <v>3050</v>
      </c>
    </row>
    <row r="19" spans="1:15" ht="15" customHeight="1" x14ac:dyDescent="0.25">
      <c r="A19" s="6" t="s">
        <v>36</v>
      </c>
      <c r="B19" s="6" t="s">
        <v>37</v>
      </c>
      <c r="C19" s="7">
        <v>200</v>
      </c>
      <c r="D19" s="7">
        <v>378.57</v>
      </c>
      <c r="E19" s="7">
        <v>160</v>
      </c>
      <c r="F19" s="7">
        <v>180</v>
      </c>
      <c r="G19" s="7">
        <v>180</v>
      </c>
      <c r="H19" s="7">
        <v>0</v>
      </c>
      <c r="I19" s="7">
        <v>180</v>
      </c>
      <c r="J19" s="7">
        <v>147.1</v>
      </c>
      <c r="K19" s="7">
        <v>160</v>
      </c>
      <c r="L19" s="7">
        <v>378.7</v>
      </c>
      <c r="M19" s="7">
        <v>180</v>
      </c>
      <c r="N19" s="7">
        <v>180</v>
      </c>
      <c r="O19" s="7">
        <v>2324.37</v>
      </c>
    </row>
    <row r="20" spans="1:15" ht="15" customHeight="1" x14ac:dyDescent="0.25">
      <c r="A20" s="6" t="s">
        <v>38</v>
      </c>
      <c r="B20" s="6" t="s">
        <v>39</v>
      </c>
      <c r="C20" s="7">
        <v>60</v>
      </c>
      <c r="D20" s="7">
        <v>120</v>
      </c>
      <c r="E20" s="7">
        <v>0</v>
      </c>
      <c r="F20" s="7">
        <v>100</v>
      </c>
      <c r="G20" s="7">
        <v>-160</v>
      </c>
      <c r="H20" s="7">
        <v>40</v>
      </c>
      <c r="I20" s="7">
        <v>80</v>
      </c>
      <c r="J20" s="7">
        <v>200</v>
      </c>
      <c r="K20" s="7">
        <v>80</v>
      </c>
      <c r="L20" s="7">
        <v>0</v>
      </c>
      <c r="M20" s="7">
        <v>120</v>
      </c>
      <c r="N20" s="7">
        <v>20</v>
      </c>
      <c r="O20" s="7">
        <v>660</v>
      </c>
    </row>
    <row r="21" spans="1:15" ht="15" customHeight="1" x14ac:dyDescent="0.25">
      <c r="A21" s="6" t="s">
        <v>40</v>
      </c>
      <c r="B21" s="6" t="s">
        <v>41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45</v>
      </c>
      <c r="J21" s="7">
        <v>150</v>
      </c>
      <c r="K21" s="7">
        <v>0</v>
      </c>
      <c r="L21" s="7">
        <v>0</v>
      </c>
      <c r="M21" s="7">
        <v>0</v>
      </c>
      <c r="N21" s="7">
        <v>0</v>
      </c>
      <c r="O21" s="7">
        <v>195</v>
      </c>
    </row>
    <row r="22" spans="1:15" ht="15" customHeight="1" x14ac:dyDescent="0.25">
      <c r="A22" s="6" t="s">
        <v>42</v>
      </c>
      <c r="B22" s="6" t="s">
        <v>43</v>
      </c>
      <c r="C22" s="8">
        <v>43858.86</v>
      </c>
      <c r="D22" s="8">
        <v>60580.76</v>
      </c>
      <c r="E22" s="8">
        <v>80294.83</v>
      </c>
      <c r="F22" s="8">
        <v>47085.13</v>
      </c>
      <c r="G22" s="8">
        <v>64758.33</v>
      </c>
      <c r="H22" s="8">
        <v>85134.83</v>
      </c>
      <c r="I22" s="8">
        <v>40620.75</v>
      </c>
      <c r="J22" s="8">
        <v>59237.41</v>
      </c>
      <c r="K22" s="8">
        <v>85236.29</v>
      </c>
      <c r="L22" s="8">
        <v>39626.29</v>
      </c>
      <c r="M22" s="8">
        <v>65135.7</v>
      </c>
      <c r="N22" s="8">
        <v>83928.71</v>
      </c>
      <c r="O22" s="8">
        <v>755497.89</v>
      </c>
    </row>
    <row r="23" spans="1:15" ht="1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5" customHeight="1" x14ac:dyDescent="0.25">
      <c r="A24" s="6" t="s">
        <v>44</v>
      </c>
      <c r="B24" s="6" t="s">
        <v>45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5" customHeight="1" x14ac:dyDescent="0.25">
      <c r="A25" s="6" t="s">
        <v>46</v>
      </c>
      <c r="B25" s="6" t="s">
        <v>47</v>
      </c>
      <c r="C25" s="7">
        <v>0</v>
      </c>
      <c r="D25" s="7">
        <v>400</v>
      </c>
      <c r="E25" s="7">
        <v>200</v>
      </c>
      <c r="F25" s="7">
        <v>0</v>
      </c>
      <c r="G25" s="7">
        <v>200</v>
      </c>
      <c r="H25" s="7">
        <v>475</v>
      </c>
      <c r="I25" s="7">
        <v>448.94</v>
      </c>
      <c r="J25" s="7">
        <v>600</v>
      </c>
      <c r="K25" s="7">
        <v>200</v>
      </c>
      <c r="L25" s="7">
        <v>0</v>
      </c>
      <c r="M25" s="7">
        <v>0</v>
      </c>
      <c r="N25" s="7">
        <v>275</v>
      </c>
      <c r="O25" s="7">
        <v>2798.94</v>
      </c>
    </row>
    <row r="26" spans="1:15" ht="15" customHeight="1" x14ac:dyDescent="0.25">
      <c r="A26" s="6" t="s">
        <v>48</v>
      </c>
      <c r="B26" s="6" t="s">
        <v>49</v>
      </c>
      <c r="C26" s="8">
        <v>0</v>
      </c>
      <c r="D26" s="8">
        <v>400</v>
      </c>
      <c r="E26" s="8">
        <v>200</v>
      </c>
      <c r="F26" s="8">
        <v>0</v>
      </c>
      <c r="G26" s="8">
        <v>200</v>
      </c>
      <c r="H26" s="8">
        <v>475</v>
      </c>
      <c r="I26" s="8">
        <v>448.94</v>
      </c>
      <c r="J26" s="8">
        <v>600</v>
      </c>
      <c r="K26" s="8">
        <v>200</v>
      </c>
      <c r="L26" s="8">
        <v>0</v>
      </c>
      <c r="M26" s="8">
        <v>0</v>
      </c>
      <c r="N26" s="8">
        <v>275</v>
      </c>
      <c r="O26" s="8">
        <v>2798.94</v>
      </c>
    </row>
    <row r="27" spans="1:15" ht="1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5" customHeight="1" x14ac:dyDescent="0.25">
      <c r="A28" s="6" t="s">
        <v>50</v>
      </c>
      <c r="B28" s="6" t="s">
        <v>51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15" customHeight="1" x14ac:dyDescent="0.25">
      <c r="A29" s="6" t="s">
        <v>52</v>
      </c>
      <c r="B29" s="6" t="s">
        <v>53</v>
      </c>
      <c r="C29" s="7">
        <v>0</v>
      </c>
      <c r="D29" s="7">
        <v>0</v>
      </c>
      <c r="E29" s="7">
        <v>7.59</v>
      </c>
      <c r="F29" s="7">
        <v>0</v>
      </c>
      <c r="G29" s="7">
        <v>0</v>
      </c>
      <c r="H29" s="7">
        <v>8.52</v>
      </c>
      <c r="I29" s="7">
        <v>0</v>
      </c>
      <c r="J29" s="7">
        <v>0</v>
      </c>
      <c r="K29" s="7">
        <v>7.58</v>
      </c>
      <c r="L29" s="7">
        <v>0</v>
      </c>
      <c r="M29" s="7">
        <v>0</v>
      </c>
      <c r="N29" s="7">
        <v>8.41</v>
      </c>
      <c r="O29" s="7">
        <v>32.1</v>
      </c>
    </row>
    <row r="30" spans="1:15" ht="15" customHeight="1" x14ac:dyDescent="0.25">
      <c r="A30" s="6" t="s">
        <v>54</v>
      </c>
      <c r="B30" s="6" t="s">
        <v>55</v>
      </c>
      <c r="C30" s="7">
        <v>60</v>
      </c>
      <c r="D30" s="7">
        <v>60</v>
      </c>
      <c r="E30" s="7">
        <v>60</v>
      </c>
      <c r="F30" s="7">
        <v>75</v>
      </c>
      <c r="G30" s="7">
        <v>81</v>
      </c>
      <c r="H30" s="7">
        <v>0</v>
      </c>
      <c r="I30" s="7">
        <v>90</v>
      </c>
      <c r="J30" s="7">
        <v>90</v>
      </c>
      <c r="K30" s="7">
        <v>90</v>
      </c>
      <c r="L30" s="7">
        <v>105</v>
      </c>
      <c r="M30" s="7">
        <v>120</v>
      </c>
      <c r="N30" s="7">
        <v>105</v>
      </c>
      <c r="O30" s="7">
        <v>936</v>
      </c>
    </row>
    <row r="31" spans="1:15" ht="15" customHeight="1" x14ac:dyDescent="0.25">
      <c r="A31" s="6" t="s">
        <v>56</v>
      </c>
      <c r="B31" s="6" t="s">
        <v>57</v>
      </c>
      <c r="C31" s="7">
        <v>0</v>
      </c>
      <c r="D31" s="7">
        <v>0</v>
      </c>
      <c r="E31" s="7">
        <v>0</v>
      </c>
      <c r="F31" s="7">
        <v>0</v>
      </c>
      <c r="G31" s="7">
        <v>5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5</v>
      </c>
    </row>
    <row r="32" spans="1:15" ht="15" customHeight="1" x14ac:dyDescent="0.25">
      <c r="A32" s="6" t="s">
        <v>58</v>
      </c>
      <c r="B32" s="6" t="s">
        <v>59</v>
      </c>
      <c r="C32" s="8">
        <v>60</v>
      </c>
      <c r="D32" s="8">
        <v>60</v>
      </c>
      <c r="E32" s="8">
        <v>67.59</v>
      </c>
      <c r="F32" s="8">
        <v>75</v>
      </c>
      <c r="G32" s="8">
        <v>86</v>
      </c>
      <c r="H32" s="8">
        <v>8.52</v>
      </c>
      <c r="I32" s="8">
        <v>90</v>
      </c>
      <c r="J32" s="8">
        <v>90</v>
      </c>
      <c r="K32" s="8">
        <v>97.58</v>
      </c>
      <c r="L32" s="8">
        <v>105</v>
      </c>
      <c r="M32" s="8">
        <v>120</v>
      </c>
      <c r="N32" s="8">
        <v>113.41</v>
      </c>
      <c r="O32" s="8">
        <v>973.1</v>
      </c>
    </row>
    <row r="33" spans="1:15" ht="15" customHeight="1" x14ac:dyDescent="0.25">
      <c r="A33" s="6" t="s">
        <v>60</v>
      </c>
      <c r="B33" s="6" t="s">
        <v>61</v>
      </c>
      <c r="C33" s="8">
        <v>43918.86</v>
      </c>
      <c r="D33" s="8">
        <v>61040.76</v>
      </c>
      <c r="E33" s="8">
        <v>80562.42</v>
      </c>
      <c r="F33" s="8">
        <v>47160.13</v>
      </c>
      <c r="G33" s="8">
        <v>65044.33</v>
      </c>
      <c r="H33" s="8">
        <v>85618.35</v>
      </c>
      <c r="I33" s="8">
        <v>41159.69</v>
      </c>
      <c r="J33" s="8">
        <v>59927.41</v>
      </c>
      <c r="K33" s="8">
        <v>85533.87</v>
      </c>
      <c r="L33" s="8">
        <v>39731.29</v>
      </c>
      <c r="M33" s="8">
        <v>65255.7</v>
      </c>
      <c r="N33" s="8">
        <v>84317.119999999995</v>
      </c>
      <c r="O33" s="8">
        <v>759269.93</v>
      </c>
    </row>
    <row r="34" spans="1:15" ht="1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15" customHeight="1" x14ac:dyDescent="0.25">
      <c r="A35" s="6" t="s">
        <v>62</v>
      </c>
      <c r="B35" s="6" t="s">
        <v>63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1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 x14ac:dyDescent="0.25">
      <c r="A37" s="6" t="s">
        <v>64</v>
      </c>
      <c r="B37" s="6" t="s">
        <v>65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5" customHeight="1" x14ac:dyDescent="0.25">
      <c r="A38" s="6" t="s">
        <v>66</v>
      </c>
      <c r="B38" s="6" t="s">
        <v>67</v>
      </c>
      <c r="C38" s="7">
        <v>176.94</v>
      </c>
      <c r="D38" s="7">
        <v>72.52</v>
      </c>
      <c r="E38" s="7">
        <v>178.16</v>
      </c>
      <c r="F38" s="7">
        <v>48.52</v>
      </c>
      <c r="G38" s="7">
        <v>8.25</v>
      </c>
      <c r="H38" s="7">
        <v>0</v>
      </c>
      <c r="I38" s="7">
        <v>15.97</v>
      </c>
      <c r="J38" s="7">
        <v>100.68</v>
      </c>
      <c r="K38" s="7">
        <v>115.1</v>
      </c>
      <c r="L38" s="7">
        <v>56.76</v>
      </c>
      <c r="M38" s="7">
        <v>37.880000000000003</v>
      </c>
      <c r="N38" s="7">
        <v>75.7</v>
      </c>
      <c r="O38" s="7">
        <v>886.48</v>
      </c>
    </row>
    <row r="39" spans="1:15" ht="15" customHeight="1" x14ac:dyDescent="0.25">
      <c r="A39" s="6" t="s">
        <v>68</v>
      </c>
      <c r="B39" s="6" t="s">
        <v>69</v>
      </c>
      <c r="C39" s="7">
        <v>889.05</v>
      </c>
      <c r="D39" s="7">
        <v>1042.26</v>
      </c>
      <c r="E39" s="7">
        <v>798.83</v>
      </c>
      <c r="F39" s="7">
        <v>579.73</v>
      </c>
      <c r="G39" s="7">
        <v>398.28</v>
      </c>
      <c r="H39" s="7">
        <v>432.46</v>
      </c>
      <c r="I39" s="7">
        <v>335.55</v>
      </c>
      <c r="J39" s="7">
        <v>339.24</v>
      </c>
      <c r="K39" s="7">
        <v>388.41</v>
      </c>
      <c r="L39" s="7">
        <v>106.36</v>
      </c>
      <c r="M39" s="7">
        <v>166.46</v>
      </c>
      <c r="N39" s="7">
        <v>2235.6999999999998</v>
      </c>
      <c r="O39" s="7">
        <v>7712.33</v>
      </c>
    </row>
    <row r="40" spans="1:15" ht="15" customHeight="1" x14ac:dyDescent="0.25">
      <c r="A40" s="6" t="s">
        <v>70</v>
      </c>
      <c r="B40" s="6" t="s">
        <v>71</v>
      </c>
      <c r="C40" s="7">
        <v>657.53</v>
      </c>
      <c r="D40" s="7">
        <v>482.86</v>
      </c>
      <c r="E40" s="7">
        <v>521.13</v>
      </c>
      <c r="F40" s="7">
        <v>349.58</v>
      </c>
      <c r="G40" s="7">
        <v>156.87</v>
      </c>
      <c r="H40" s="7">
        <v>72.75</v>
      </c>
      <c r="I40" s="7">
        <v>240.5</v>
      </c>
      <c r="J40" s="7">
        <v>314.29000000000002</v>
      </c>
      <c r="K40" s="7">
        <v>303.02</v>
      </c>
      <c r="L40" s="7">
        <v>169.63</v>
      </c>
      <c r="M40" s="7">
        <v>90.89</v>
      </c>
      <c r="N40" s="7">
        <v>1706.16</v>
      </c>
      <c r="O40" s="7">
        <v>5065.21</v>
      </c>
    </row>
    <row r="41" spans="1:15" ht="15" customHeight="1" x14ac:dyDescent="0.25">
      <c r="A41" s="6" t="s">
        <v>72</v>
      </c>
      <c r="B41" s="6" t="s">
        <v>73</v>
      </c>
      <c r="C41" s="7">
        <v>0</v>
      </c>
      <c r="D41" s="7">
        <v>2040.27</v>
      </c>
      <c r="E41" s="7">
        <v>0</v>
      </c>
      <c r="F41" s="7">
        <v>0</v>
      </c>
      <c r="G41" s="7">
        <v>2146.31</v>
      </c>
      <c r="H41" s="7">
        <v>0</v>
      </c>
      <c r="I41" s="7">
        <v>280.10000000000002</v>
      </c>
      <c r="J41" s="7">
        <v>1750.61</v>
      </c>
      <c r="K41" s="7">
        <v>0</v>
      </c>
      <c r="L41" s="7">
        <v>0</v>
      </c>
      <c r="M41" s="7">
        <v>2557.54</v>
      </c>
      <c r="N41" s="7">
        <v>0</v>
      </c>
      <c r="O41" s="7">
        <v>8774.83</v>
      </c>
    </row>
    <row r="42" spans="1:15" ht="15" customHeight="1" x14ac:dyDescent="0.25">
      <c r="A42" s="6" t="s">
        <v>74</v>
      </c>
      <c r="B42" s="6" t="s">
        <v>75</v>
      </c>
      <c r="C42" s="7">
        <v>0</v>
      </c>
      <c r="D42" s="7">
        <v>634.42999999999995</v>
      </c>
      <c r="E42" s="7">
        <v>0</v>
      </c>
      <c r="F42" s="7">
        <v>0</v>
      </c>
      <c r="G42" s="7">
        <v>679.32</v>
      </c>
      <c r="H42" s="7">
        <v>0</v>
      </c>
      <c r="I42" s="7">
        <v>0</v>
      </c>
      <c r="J42" s="7">
        <v>649.35</v>
      </c>
      <c r="K42" s="7">
        <v>7837.29</v>
      </c>
      <c r="L42" s="7">
        <v>0</v>
      </c>
      <c r="M42" s="7">
        <v>738.15</v>
      </c>
      <c r="N42" s="7">
        <v>0</v>
      </c>
      <c r="O42" s="7">
        <v>10538.54</v>
      </c>
    </row>
    <row r="43" spans="1:15" ht="15" customHeight="1" x14ac:dyDescent="0.25">
      <c r="A43" s="6" t="s">
        <v>76</v>
      </c>
      <c r="B43" s="6" t="s">
        <v>77</v>
      </c>
      <c r="C43" s="8">
        <v>1723.52</v>
      </c>
      <c r="D43" s="8">
        <v>4272.34</v>
      </c>
      <c r="E43" s="8">
        <v>1498.12</v>
      </c>
      <c r="F43" s="8">
        <v>977.83</v>
      </c>
      <c r="G43" s="8">
        <v>3389.03</v>
      </c>
      <c r="H43" s="8">
        <v>505.21</v>
      </c>
      <c r="I43" s="8">
        <v>872.12</v>
      </c>
      <c r="J43" s="8">
        <v>3154.17</v>
      </c>
      <c r="K43" s="8">
        <v>8643.82</v>
      </c>
      <c r="L43" s="8">
        <v>332.75</v>
      </c>
      <c r="M43" s="8">
        <v>3590.92</v>
      </c>
      <c r="N43" s="8">
        <v>4017.56</v>
      </c>
      <c r="O43" s="8">
        <v>32977.39</v>
      </c>
    </row>
    <row r="44" spans="1:15" ht="1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15" customHeight="1" x14ac:dyDescent="0.25">
      <c r="A45" s="6" t="s">
        <v>78</v>
      </c>
      <c r="B45" s="6" t="s">
        <v>79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ht="15" customHeight="1" x14ac:dyDescent="0.25">
      <c r="A46" s="6" t="s">
        <v>80</v>
      </c>
      <c r="B46" s="6" t="s">
        <v>81</v>
      </c>
      <c r="C46" s="7">
        <v>2001.57</v>
      </c>
      <c r="D46" s="7">
        <v>0</v>
      </c>
      <c r="E46" s="7">
        <v>0</v>
      </c>
      <c r="F46" s="7">
        <v>23.14</v>
      </c>
      <c r="G46" s="7">
        <v>2268.33</v>
      </c>
      <c r="H46" s="7">
        <v>0</v>
      </c>
      <c r="I46" s="7">
        <v>481.31</v>
      </c>
      <c r="J46" s="7">
        <v>0</v>
      </c>
      <c r="K46" s="7">
        <v>0</v>
      </c>
      <c r="L46" s="7">
        <v>0</v>
      </c>
      <c r="M46" s="7">
        <v>2235.96</v>
      </c>
      <c r="N46" s="7">
        <v>0</v>
      </c>
      <c r="O46" s="7">
        <v>7010.31</v>
      </c>
    </row>
    <row r="47" spans="1:15" ht="15" customHeight="1" x14ac:dyDescent="0.25">
      <c r="A47" s="6" t="s">
        <v>82</v>
      </c>
      <c r="B47" s="6" t="s">
        <v>83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185.09</v>
      </c>
      <c r="J47" s="7">
        <v>0</v>
      </c>
      <c r="K47" s="7">
        <v>0</v>
      </c>
      <c r="L47" s="7">
        <v>46.27</v>
      </c>
      <c r="M47" s="7">
        <v>0</v>
      </c>
      <c r="N47" s="7">
        <v>0</v>
      </c>
      <c r="O47" s="7">
        <v>231.36</v>
      </c>
    </row>
    <row r="48" spans="1:15" ht="15" customHeight="1" x14ac:dyDescent="0.25">
      <c r="A48" s="6" t="s">
        <v>84</v>
      </c>
      <c r="B48" s="6" t="s">
        <v>85</v>
      </c>
      <c r="C48" s="7">
        <v>277.64</v>
      </c>
      <c r="D48" s="7">
        <v>141.9</v>
      </c>
      <c r="E48" s="7">
        <v>52.44</v>
      </c>
      <c r="F48" s="7">
        <v>46.27</v>
      </c>
      <c r="G48" s="7">
        <v>161.97</v>
      </c>
      <c r="H48" s="7">
        <v>0</v>
      </c>
      <c r="I48" s="7">
        <v>393.34</v>
      </c>
      <c r="J48" s="7">
        <v>185.1</v>
      </c>
      <c r="K48" s="7">
        <v>0</v>
      </c>
      <c r="L48" s="7">
        <v>69.42</v>
      </c>
      <c r="M48" s="7">
        <v>323.94</v>
      </c>
      <c r="N48" s="7">
        <v>161.96</v>
      </c>
      <c r="O48" s="7">
        <v>1813.98</v>
      </c>
    </row>
    <row r="49" spans="1:15" ht="15" customHeight="1" x14ac:dyDescent="0.25">
      <c r="A49" s="6" t="s">
        <v>86</v>
      </c>
      <c r="B49" s="6" t="s">
        <v>87</v>
      </c>
      <c r="C49" s="7">
        <v>812.8</v>
      </c>
      <c r="D49" s="7">
        <v>2670.2</v>
      </c>
      <c r="E49" s="7">
        <v>963.58</v>
      </c>
      <c r="F49" s="7">
        <v>673.28</v>
      </c>
      <c r="G49" s="7">
        <v>2199.1999999999998</v>
      </c>
      <c r="H49" s="7">
        <v>0</v>
      </c>
      <c r="I49" s="7">
        <v>1312.59</v>
      </c>
      <c r="J49" s="7">
        <v>577.54</v>
      </c>
      <c r="K49" s="7">
        <v>610.21</v>
      </c>
      <c r="L49" s="7">
        <v>233.53</v>
      </c>
      <c r="M49" s="7">
        <v>568.88</v>
      </c>
      <c r="N49" s="7">
        <v>668.2</v>
      </c>
      <c r="O49" s="7">
        <v>11290.01</v>
      </c>
    </row>
    <row r="50" spans="1:15" ht="15" customHeight="1" x14ac:dyDescent="0.25">
      <c r="A50" s="6" t="s">
        <v>88</v>
      </c>
      <c r="B50" s="6" t="s">
        <v>89</v>
      </c>
      <c r="C50" s="7">
        <v>277.64</v>
      </c>
      <c r="D50" s="7">
        <v>0</v>
      </c>
      <c r="E50" s="7">
        <v>781.2</v>
      </c>
      <c r="F50" s="7">
        <v>0</v>
      </c>
      <c r="G50" s="7">
        <v>4150.6400000000003</v>
      </c>
      <c r="H50" s="7">
        <v>0</v>
      </c>
      <c r="I50" s="7">
        <v>0</v>
      </c>
      <c r="J50" s="7">
        <v>711.53</v>
      </c>
      <c r="K50" s="7">
        <v>0</v>
      </c>
      <c r="L50" s="7">
        <v>0</v>
      </c>
      <c r="M50" s="7">
        <v>85.9</v>
      </c>
      <c r="N50" s="7">
        <v>92.55</v>
      </c>
      <c r="O50" s="7">
        <v>6099.46</v>
      </c>
    </row>
    <row r="51" spans="1:15" ht="15" customHeight="1" x14ac:dyDescent="0.25">
      <c r="A51" s="6" t="s">
        <v>90</v>
      </c>
      <c r="B51" s="6" t="s">
        <v>91</v>
      </c>
      <c r="C51" s="7">
        <v>0</v>
      </c>
      <c r="D51" s="7">
        <v>0</v>
      </c>
      <c r="E51" s="7">
        <v>0</v>
      </c>
      <c r="F51" s="7">
        <v>1066</v>
      </c>
      <c r="G51" s="7">
        <v>3534.38</v>
      </c>
      <c r="H51" s="7">
        <v>0</v>
      </c>
      <c r="I51" s="7">
        <v>0</v>
      </c>
      <c r="J51" s="7">
        <v>0</v>
      </c>
      <c r="K51" s="7">
        <v>1066</v>
      </c>
      <c r="L51" s="7">
        <v>261</v>
      </c>
      <c r="M51" s="7">
        <v>261</v>
      </c>
      <c r="N51" s="7">
        <v>261</v>
      </c>
      <c r="O51" s="7">
        <v>6449.38</v>
      </c>
    </row>
    <row r="52" spans="1:15" ht="15" customHeight="1" x14ac:dyDescent="0.25">
      <c r="A52" s="6" t="s">
        <v>92</v>
      </c>
      <c r="B52" s="6" t="s">
        <v>93</v>
      </c>
      <c r="C52" s="7">
        <v>0</v>
      </c>
      <c r="D52" s="7">
        <v>0</v>
      </c>
      <c r="E52" s="7">
        <v>134.27000000000001</v>
      </c>
      <c r="F52" s="7">
        <v>187.75</v>
      </c>
      <c r="G52" s="7">
        <v>485.88</v>
      </c>
      <c r="H52" s="7">
        <v>0</v>
      </c>
      <c r="I52" s="7">
        <v>159.56</v>
      </c>
      <c r="J52" s="7">
        <v>379.9</v>
      </c>
      <c r="K52" s="7">
        <v>138.82</v>
      </c>
      <c r="L52" s="7">
        <v>323.91000000000003</v>
      </c>
      <c r="M52" s="7">
        <v>1179.04</v>
      </c>
      <c r="N52" s="7">
        <v>485.87</v>
      </c>
      <c r="O52" s="7">
        <v>3475</v>
      </c>
    </row>
    <row r="53" spans="1:15" ht="15" customHeight="1" x14ac:dyDescent="0.25">
      <c r="A53" s="6" t="s">
        <v>94</v>
      </c>
      <c r="B53" s="6" t="s">
        <v>95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63.83</v>
      </c>
      <c r="L53" s="7">
        <v>5.59</v>
      </c>
      <c r="M53" s="7">
        <v>0</v>
      </c>
      <c r="N53" s="7">
        <v>0</v>
      </c>
      <c r="O53" s="7">
        <v>69.42</v>
      </c>
    </row>
    <row r="54" spans="1:15" ht="15" customHeight="1" x14ac:dyDescent="0.25">
      <c r="A54" s="6" t="s">
        <v>96</v>
      </c>
      <c r="B54" s="6" t="s">
        <v>97</v>
      </c>
      <c r="C54" s="7">
        <v>583.33000000000004</v>
      </c>
      <c r="D54" s="7">
        <v>0</v>
      </c>
      <c r="E54" s="7">
        <v>2031.98</v>
      </c>
      <c r="F54" s="7">
        <v>3605.46</v>
      </c>
      <c r="G54" s="7">
        <v>532.16</v>
      </c>
      <c r="H54" s="7">
        <v>92.55</v>
      </c>
      <c r="I54" s="7">
        <v>1913.26</v>
      </c>
      <c r="J54" s="7">
        <v>291.74</v>
      </c>
      <c r="K54" s="7">
        <v>67.55</v>
      </c>
      <c r="L54" s="7">
        <v>51.85</v>
      </c>
      <c r="M54" s="7">
        <v>621.96</v>
      </c>
      <c r="N54" s="7">
        <v>239.72</v>
      </c>
      <c r="O54" s="7">
        <v>10031.56</v>
      </c>
    </row>
    <row r="55" spans="1:15" ht="15" customHeight="1" x14ac:dyDescent="0.25">
      <c r="A55" s="6" t="s">
        <v>98</v>
      </c>
      <c r="B55" s="6" t="s">
        <v>99</v>
      </c>
      <c r="C55" s="7">
        <v>-117.19</v>
      </c>
      <c r="D55" s="7">
        <v>856.25</v>
      </c>
      <c r="E55" s="7">
        <v>2190.33</v>
      </c>
      <c r="F55" s="7">
        <v>6284.1</v>
      </c>
      <c r="G55" s="7">
        <v>23.14</v>
      </c>
      <c r="H55" s="7">
        <v>0</v>
      </c>
      <c r="I55" s="7">
        <v>92.55</v>
      </c>
      <c r="J55" s="7">
        <v>0</v>
      </c>
      <c r="K55" s="7">
        <v>85.1</v>
      </c>
      <c r="L55" s="7">
        <v>7.45</v>
      </c>
      <c r="M55" s="7">
        <v>46.27</v>
      </c>
      <c r="N55" s="7">
        <v>0</v>
      </c>
      <c r="O55" s="7">
        <v>9468</v>
      </c>
    </row>
    <row r="56" spans="1:15" ht="15" customHeight="1" x14ac:dyDescent="0.25">
      <c r="A56" s="6" t="s">
        <v>100</v>
      </c>
      <c r="B56" s="6" t="s">
        <v>101</v>
      </c>
      <c r="C56" s="7">
        <v>0</v>
      </c>
      <c r="D56" s="7">
        <v>518.67999999999995</v>
      </c>
      <c r="E56" s="7">
        <v>6.42</v>
      </c>
      <c r="F56" s="7">
        <v>649.44000000000005</v>
      </c>
      <c r="G56" s="7">
        <v>0</v>
      </c>
      <c r="H56" s="7">
        <v>0</v>
      </c>
      <c r="I56" s="7">
        <v>0</v>
      </c>
      <c r="J56" s="7">
        <v>119.41</v>
      </c>
      <c r="K56" s="7">
        <v>31.53</v>
      </c>
      <c r="L56" s="7">
        <v>7.45</v>
      </c>
      <c r="M56" s="7">
        <v>177.98</v>
      </c>
      <c r="N56" s="7">
        <v>0</v>
      </c>
      <c r="O56" s="7">
        <v>1510.91</v>
      </c>
    </row>
    <row r="57" spans="1:15" ht="15" customHeight="1" x14ac:dyDescent="0.25">
      <c r="A57" s="6" t="s">
        <v>102</v>
      </c>
      <c r="B57" s="6" t="s">
        <v>103</v>
      </c>
      <c r="C57" s="7">
        <v>0</v>
      </c>
      <c r="D57" s="7">
        <v>0</v>
      </c>
      <c r="E57" s="7">
        <v>0</v>
      </c>
      <c r="F57" s="7">
        <v>69.42</v>
      </c>
      <c r="G57" s="7">
        <v>46.27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23.14</v>
      </c>
      <c r="O57" s="7">
        <v>138.83000000000001</v>
      </c>
    </row>
    <row r="58" spans="1:15" ht="15" customHeight="1" x14ac:dyDescent="0.25">
      <c r="A58" s="6" t="s">
        <v>104</v>
      </c>
      <c r="B58" s="6" t="s">
        <v>105</v>
      </c>
      <c r="C58" s="7">
        <v>5501.37</v>
      </c>
      <c r="D58" s="7">
        <v>747.34</v>
      </c>
      <c r="E58" s="7">
        <v>5477.52</v>
      </c>
      <c r="F58" s="7">
        <v>1270.49</v>
      </c>
      <c r="G58" s="7">
        <v>3380.94</v>
      </c>
      <c r="H58" s="7">
        <v>0</v>
      </c>
      <c r="I58" s="7">
        <v>2287.42</v>
      </c>
      <c r="J58" s="7">
        <v>12752.18</v>
      </c>
      <c r="K58" s="7">
        <v>3004.7</v>
      </c>
      <c r="L58" s="7">
        <v>3219.66</v>
      </c>
      <c r="M58" s="7">
        <v>1135.07</v>
      </c>
      <c r="N58" s="7">
        <v>640.66999999999996</v>
      </c>
      <c r="O58" s="7">
        <v>39417.360000000001</v>
      </c>
    </row>
    <row r="59" spans="1:15" ht="15" customHeight="1" x14ac:dyDescent="0.25">
      <c r="A59" s="6" t="s">
        <v>106</v>
      </c>
      <c r="B59" s="6" t="s">
        <v>107</v>
      </c>
      <c r="C59" s="7">
        <v>715.85</v>
      </c>
      <c r="D59" s="7">
        <v>393.3</v>
      </c>
      <c r="E59" s="7">
        <v>578.41</v>
      </c>
      <c r="F59" s="7">
        <v>601.57000000000005</v>
      </c>
      <c r="G59" s="7">
        <v>624.71</v>
      </c>
      <c r="H59" s="7">
        <v>0</v>
      </c>
      <c r="I59" s="7">
        <v>881.49</v>
      </c>
      <c r="J59" s="7">
        <v>646.88</v>
      </c>
      <c r="K59" s="7">
        <v>382.96</v>
      </c>
      <c r="L59" s="7">
        <v>1365.92</v>
      </c>
      <c r="M59" s="7">
        <v>1133.73</v>
      </c>
      <c r="N59" s="7">
        <v>647.85</v>
      </c>
      <c r="O59" s="7">
        <v>7972.67</v>
      </c>
    </row>
    <row r="60" spans="1:15" ht="15" customHeight="1" x14ac:dyDescent="0.25">
      <c r="A60" s="6" t="s">
        <v>108</v>
      </c>
      <c r="B60" s="6" t="s">
        <v>109</v>
      </c>
      <c r="C60" s="7">
        <v>3675</v>
      </c>
      <c r="D60" s="7">
        <v>3675</v>
      </c>
      <c r="E60" s="7">
        <v>3675</v>
      </c>
      <c r="F60" s="7">
        <v>3675</v>
      </c>
      <c r="G60" s="7">
        <v>3675</v>
      </c>
      <c r="H60" s="7">
        <v>3675</v>
      </c>
      <c r="I60" s="7">
        <v>3675</v>
      </c>
      <c r="J60" s="7">
        <v>3675</v>
      </c>
      <c r="K60" s="7">
        <v>3675</v>
      </c>
      <c r="L60" s="7">
        <v>3675</v>
      </c>
      <c r="M60" s="7">
        <v>3675</v>
      </c>
      <c r="N60" s="7">
        <v>3675</v>
      </c>
      <c r="O60" s="7">
        <v>44100</v>
      </c>
    </row>
    <row r="61" spans="1:15" ht="15" customHeight="1" x14ac:dyDescent="0.25">
      <c r="A61" s="6" t="s">
        <v>110</v>
      </c>
      <c r="B61" s="6" t="s">
        <v>111</v>
      </c>
      <c r="C61" s="7">
        <v>0</v>
      </c>
      <c r="D61" s="7">
        <v>0</v>
      </c>
      <c r="E61" s="7">
        <v>0</v>
      </c>
      <c r="F61" s="7">
        <v>386.06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69.42</v>
      </c>
      <c r="N61" s="7">
        <v>69.41</v>
      </c>
      <c r="O61" s="7">
        <v>524.89</v>
      </c>
    </row>
    <row r="62" spans="1:15" ht="15" customHeight="1" x14ac:dyDescent="0.25">
      <c r="A62" s="6" t="s">
        <v>112</v>
      </c>
      <c r="B62" s="6" t="s">
        <v>113</v>
      </c>
      <c r="C62" s="7">
        <v>0</v>
      </c>
      <c r="D62" s="7">
        <v>0</v>
      </c>
      <c r="E62" s="7">
        <v>95.63</v>
      </c>
      <c r="F62" s="7">
        <v>46.27</v>
      </c>
      <c r="G62" s="7">
        <v>92.54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234.44</v>
      </c>
    </row>
    <row r="63" spans="1:15" ht="15" customHeight="1" x14ac:dyDescent="0.25">
      <c r="A63" s="6" t="s">
        <v>114</v>
      </c>
      <c r="B63" s="6" t="s">
        <v>115</v>
      </c>
      <c r="C63" s="7">
        <v>0</v>
      </c>
      <c r="D63" s="7">
        <v>0</v>
      </c>
      <c r="E63" s="7">
        <v>0</v>
      </c>
      <c r="F63" s="7">
        <v>3080.18</v>
      </c>
      <c r="G63" s="7">
        <v>3080.18</v>
      </c>
      <c r="H63" s="7">
        <v>0</v>
      </c>
      <c r="I63" s="7">
        <v>6160.36</v>
      </c>
      <c r="J63" s="7">
        <v>16933.07</v>
      </c>
      <c r="K63" s="7">
        <v>0</v>
      </c>
      <c r="L63" s="7">
        <v>6160.36</v>
      </c>
      <c r="M63" s="7">
        <v>0</v>
      </c>
      <c r="N63" s="7">
        <v>0</v>
      </c>
      <c r="O63" s="7">
        <v>35414.15</v>
      </c>
    </row>
    <row r="64" spans="1:15" ht="15" customHeight="1" x14ac:dyDescent="0.25">
      <c r="A64" s="6" t="s">
        <v>116</v>
      </c>
      <c r="B64" s="6" t="s">
        <v>117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380.63</v>
      </c>
      <c r="L64" s="7">
        <v>0</v>
      </c>
      <c r="M64" s="7">
        <v>0</v>
      </c>
      <c r="N64" s="7">
        <v>0</v>
      </c>
      <c r="O64" s="7">
        <v>380.63</v>
      </c>
    </row>
    <row r="65" spans="1:15" ht="15" customHeight="1" x14ac:dyDescent="0.25">
      <c r="A65" s="6" t="s">
        <v>118</v>
      </c>
      <c r="B65" s="6" t="s">
        <v>119</v>
      </c>
      <c r="C65" s="7">
        <v>6980.51</v>
      </c>
      <c r="D65" s="7">
        <v>6980.51</v>
      </c>
      <c r="E65" s="7">
        <v>6980.51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6980.51</v>
      </c>
      <c r="N65" s="7">
        <v>6980.51</v>
      </c>
      <c r="O65" s="7">
        <v>34902.550000000003</v>
      </c>
    </row>
    <row r="66" spans="1:15" ht="15" customHeight="1" x14ac:dyDescent="0.25">
      <c r="A66" s="6" t="s">
        <v>120</v>
      </c>
      <c r="B66" s="6" t="s">
        <v>121</v>
      </c>
      <c r="C66" s="7">
        <v>144.99</v>
      </c>
      <c r="D66" s="7">
        <v>3213.81</v>
      </c>
      <c r="E66" s="7">
        <v>444.25</v>
      </c>
      <c r="F66" s="7">
        <v>370.21</v>
      </c>
      <c r="G66" s="7">
        <v>370.19</v>
      </c>
      <c r="H66" s="7">
        <v>0</v>
      </c>
      <c r="I66" s="7">
        <v>478.45</v>
      </c>
      <c r="J66" s="7">
        <v>6352.43</v>
      </c>
      <c r="K66" s="7">
        <v>255.31</v>
      </c>
      <c r="L66" s="7">
        <v>184.29</v>
      </c>
      <c r="M66" s="7">
        <v>732</v>
      </c>
      <c r="N66" s="7">
        <v>347.06</v>
      </c>
      <c r="O66" s="7">
        <v>12892.99</v>
      </c>
    </row>
    <row r="67" spans="1:15" ht="15" customHeight="1" x14ac:dyDescent="0.25">
      <c r="A67" s="6" t="s">
        <v>122</v>
      </c>
      <c r="B67" s="6" t="s">
        <v>123</v>
      </c>
      <c r="C67" s="7">
        <v>564.22</v>
      </c>
      <c r="D67" s="7">
        <v>536.45000000000005</v>
      </c>
      <c r="E67" s="7">
        <v>707.68</v>
      </c>
      <c r="F67" s="7">
        <v>675.29</v>
      </c>
      <c r="G67" s="7">
        <v>721.54</v>
      </c>
      <c r="H67" s="7">
        <v>490.18</v>
      </c>
      <c r="I67" s="7">
        <v>787.23</v>
      </c>
      <c r="J67" s="7">
        <v>1332.72</v>
      </c>
      <c r="K67" s="7">
        <v>788.04</v>
      </c>
      <c r="L67" s="7">
        <v>608.78</v>
      </c>
      <c r="M67" s="7">
        <v>744.68</v>
      </c>
      <c r="N67" s="7">
        <v>1528.27</v>
      </c>
      <c r="O67" s="7">
        <v>9485.08</v>
      </c>
    </row>
    <row r="68" spans="1:15" ht="15" customHeight="1" x14ac:dyDescent="0.25">
      <c r="A68" s="6" t="s">
        <v>124</v>
      </c>
      <c r="B68" s="6" t="s">
        <v>125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63.83</v>
      </c>
      <c r="L68" s="7">
        <v>121.28</v>
      </c>
      <c r="M68" s="7">
        <v>38.06</v>
      </c>
      <c r="N68" s="7">
        <v>23.14</v>
      </c>
      <c r="O68" s="7">
        <v>246.31</v>
      </c>
    </row>
    <row r="69" spans="1:15" ht="15" customHeight="1" x14ac:dyDescent="0.25">
      <c r="A69" s="6" t="s">
        <v>126</v>
      </c>
      <c r="B69" s="6" t="s">
        <v>127</v>
      </c>
      <c r="C69" s="8">
        <v>21417.73</v>
      </c>
      <c r="D69" s="8">
        <v>19733.439999999999</v>
      </c>
      <c r="E69" s="8">
        <v>24119.22</v>
      </c>
      <c r="F69" s="8">
        <v>22709.93</v>
      </c>
      <c r="G69" s="8">
        <v>25347.07</v>
      </c>
      <c r="H69" s="8">
        <v>4257.7299999999996</v>
      </c>
      <c r="I69" s="8">
        <v>18807.650000000001</v>
      </c>
      <c r="J69" s="8">
        <v>43957.5</v>
      </c>
      <c r="K69" s="8">
        <v>10613.51</v>
      </c>
      <c r="L69" s="8">
        <v>16341.76</v>
      </c>
      <c r="M69" s="8">
        <v>20009.400000000001</v>
      </c>
      <c r="N69" s="8">
        <v>15844.35</v>
      </c>
      <c r="O69" s="8">
        <v>243159.29</v>
      </c>
    </row>
    <row r="70" spans="1:15" ht="1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5" customHeight="1" x14ac:dyDescent="0.25">
      <c r="A71" s="6" t="s">
        <v>128</v>
      </c>
      <c r="B71" s="6" t="s">
        <v>129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5" customHeight="1" x14ac:dyDescent="0.25">
      <c r="A72" s="6" t="s">
        <v>130</v>
      </c>
      <c r="B72" s="6" t="s">
        <v>131</v>
      </c>
      <c r="C72" s="7">
        <v>1110</v>
      </c>
      <c r="D72" s="7">
        <v>756</v>
      </c>
      <c r="E72" s="7">
        <v>5670</v>
      </c>
      <c r="F72" s="7">
        <v>2372</v>
      </c>
      <c r="G72" s="7">
        <v>1850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11758</v>
      </c>
    </row>
    <row r="73" spans="1:15" ht="15" customHeight="1" x14ac:dyDescent="0.25">
      <c r="A73" s="6" t="s">
        <v>132</v>
      </c>
      <c r="B73" s="6" t="s">
        <v>133</v>
      </c>
      <c r="C73" s="8">
        <v>1110</v>
      </c>
      <c r="D73" s="8">
        <v>756</v>
      </c>
      <c r="E73" s="8">
        <v>5670</v>
      </c>
      <c r="F73" s="8">
        <v>2372</v>
      </c>
      <c r="G73" s="8">
        <v>1850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11758</v>
      </c>
    </row>
    <row r="74" spans="1:15" ht="1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5" customHeight="1" x14ac:dyDescent="0.25">
      <c r="A75" s="6" t="s">
        <v>134</v>
      </c>
      <c r="B75" s="6" t="s">
        <v>135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5" customHeight="1" x14ac:dyDescent="0.25">
      <c r="A76" s="6" t="s">
        <v>136</v>
      </c>
      <c r="B76" s="6" t="s">
        <v>137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76</v>
      </c>
      <c r="N76" s="7">
        <v>0</v>
      </c>
      <c r="O76" s="7">
        <v>76</v>
      </c>
    </row>
    <row r="77" spans="1:15" ht="15" customHeight="1" x14ac:dyDescent="0.25">
      <c r="A77" s="6" t="s">
        <v>138</v>
      </c>
      <c r="B77" s="6" t="s">
        <v>139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69.42</v>
      </c>
      <c r="M77" s="7">
        <v>0</v>
      </c>
      <c r="N77" s="7">
        <v>0</v>
      </c>
      <c r="O77" s="7">
        <v>69.42</v>
      </c>
    </row>
    <row r="78" spans="1:15" ht="15" customHeight="1" x14ac:dyDescent="0.25">
      <c r="A78" s="6" t="s">
        <v>140</v>
      </c>
      <c r="B78" s="6" t="s">
        <v>141</v>
      </c>
      <c r="C78" s="7">
        <v>50.35</v>
      </c>
      <c r="D78" s="7">
        <v>50.35</v>
      </c>
      <c r="E78" s="7">
        <v>25.68</v>
      </c>
      <c r="F78" s="7">
        <v>50.35</v>
      </c>
      <c r="G78" s="7">
        <v>75.349999999999994</v>
      </c>
      <c r="H78" s="7">
        <v>25.68</v>
      </c>
      <c r="I78" s="7">
        <v>0</v>
      </c>
      <c r="J78" s="7">
        <v>0</v>
      </c>
      <c r="K78" s="7">
        <v>0.33</v>
      </c>
      <c r="L78" s="7">
        <v>25.35</v>
      </c>
      <c r="M78" s="7">
        <v>25.35</v>
      </c>
      <c r="N78" s="7">
        <v>26.64</v>
      </c>
      <c r="O78" s="7">
        <v>355.43</v>
      </c>
    </row>
    <row r="79" spans="1:15" ht="15" customHeight="1" x14ac:dyDescent="0.25">
      <c r="A79" s="6" t="s">
        <v>142</v>
      </c>
      <c r="B79" s="6" t="s">
        <v>143</v>
      </c>
      <c r="C79" s="7">
        <v>111.98</v>
      </c>
      <c r="D79" s="7">
        <v>111.98</v>
      </c>
      <c r="E79" s="7">
        <v>111.98</v>
      </c>
      <c r="F79" s="7">
        <v>111.98</v>
      </c>
      <c r="G79" s="7">
        <v>223.96</v>
      </c>
      <c r="H79" s="7">
        <v>0</v>
      </c>
      <c r="I79" s="7">
        <v>113.66</v>
      </c>
      <c r="J79" s="7">
        <v>111.98</v>
      </c>
      <c r="K79" s="7">
        <v>111.98</v>
      </c>
      <c r="L79" s="7">
        <v>111.98</v>
      </c>
      <c r="M79" s="7">
        <v>111.98</v>
      </c>
      <c r="N79" s="7">
        <v>111.98</v>
      </c>
      <c r="O79" s="7">
        <v>1345.44</v>
      </c>
    </row>
    <row r="80" spans="1:15" ht="15" customHeight="1" x14ac:dyDescent="0.25">
      <c r="A80" s="6" t="s">
        <v>144</v>
      </c>
      <c r="B80" s="6" t="s">
        <v>145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39.979999999999997</v>
      </c>
      <c r="O80" s="7">
        <v>39.979999999999997</v>
      </c>
    </row>
    <row r="81" spans="1:15" ht="15" customHeight="1" x14ac:dyDescent="0.25">
      <c r="A81" s="6" t="s">
        <v>146</v>
      </c>
      <c r="B81" s="6" t="s">
        <v>147</v>
      </c>
      <c r="C81" s="7">
        <v>0</v>
      </c>
      <c r="D81" s="7">
        <v>0</v>
      </c>
      <c r="E81" s="7">
        <v>0</v>
      </c>
      <c r="F81" s="7">
        <v>0</v>
      </c>
      <c r="G81" s="7">
        <v>5245.48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-5242.1000000000004</v>
      </c>
      <c r="O81" s="7">
        <v>3.38</v>
      </c>
    </row>
    <row r="82" spans="1:15" ht="15" customHeight="1" x14ac:dyDescent="0.25">
      <c r="A82" s="6" t="s">
        <v>148</v>
      </c>
      <c r="B82" s="6" t="s">
        <v>149</v>
      </c>
      <c r="C82" s="7">
        <v>2948.92</v>
      </c>
      <c r="D82" s="7">
        <v>2909.77</v>
      </c>
      <c r="E82" s="7">
        <v>3243.94</v>
      </c>
      <c r="F82" s="7">
        <v>2821.63</v>
      </c>
      <c r="G82" s="7">
        <v>2557.16</v>
      </c>
      <c r="H82" s="7">
        <v>3622.15</v>
      </c>
      <c r="I82" s="7">
        <v>2968.12</v>
      </c>
      <c r="J82" s="7">
        <v>3099.56</v>
      </c>
      <c r="K82" s="7">
        <v>3167.77</v>
      </c>
      <c r="L82" s="7">
        <v>3205.28</v>
      </c>
      <c r="M82" s="7">
        <v>3512.88</v>
      </c>
      <c r="N82" s="7">
        <v>3080.27</v>
      </c>
      <c r="O82" s="7">
        <v>37137.449999999997</v>
      </c>
    </row>
    <row r="83" spans="1:15" ht="15" customHeight="1" x14ac:dyDescent="0.25">
      <c r="A83" s="6" t="s">
        <v>150</v>
      </c>
      <c r="B83" s="6" t="s">
        <v>151</v>
      </c>
      <c r="C83" s="7">
        <v>0</v>
      </c>
      <c r="D83" s="7">
        <v>42.17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42.17</v>
      </c>
    </row>
    <row r="84" spans="1:15" ht="15" customHeight="1" x14ac:dyDescent="0.25">
      <c r="A84" s="6" t="s">
        <v>152</v>
      </c>
      <c r="B84" s="6" t="s">
        <v>153</v>
      </c>
      <c r="C84" s="8">
        <v>3111.25</v>
      </c>
      <c r="D84" s="8">
        <v>3114.27</v>
      </c>
      <c r="E84" s="8">
        <v>3381.6</v>
      </c>
      <c r="F84" s="8">
        <v>2983.96</v>
      </c>
      <c r="G84" s="8">
        <v>8101.95</v>
      </c>
      <c r="H84" s="8">
        <v>3647.83</v>
      </c>
      <c r="I84" s="8">
        <v>3081.78</v>
      </c>
      <c r="J84" s="8">
        <v>3211.54</v>
      </c>
      <c r="K84" s="8">
        <v>3280.08</v>
      </c>
      <c r="L84" s="8">
        <v>3412.03</v>
      </c>
      <c r="M84" s="8">
        <v>3726.21</v>
      </c>
      <c r="N84" s="8">
        <v>-1983.23</v>
      </c>
      <c r="O84" s="8">
        <v>39069.269999999997</v>
      </c>
    </row>
    <row r="85" spans="1:15" ht="1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5" customHeight="1" x14ac:dyDescent="0.25">
      <c r="A86" s="6" t="s">
        <v>154</v>
      </c>
      <c r="B86" s="6" t="s">
        <v>155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" customHeight="1" x14ac:dyDescent="0.25">
      <c r="A87" s="6" t="s">
        <v>156</v>
      </c>
      <c r="B87" s="6" t="s">
        <v>157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81303.570000000007</v>
      </c>
      <c r="L87" s="7">
        <v>0</v>
      </c>
      <c r="M87" s="7">
        <v>0</v>
      </c>
      <c r="N87" s="7">
        <v>0</v>
      </c>
      <c r="O87" s="7">
        <v>81303.570000000007</v>
      </c>
    </row>
    <row r="88" spans="1:15" ht="15" customHeight="1" x14ac:dyDescent="0.25">
      <c r="A88" s="6" t="s">
        <v>158</v>
      </c>
      <c r="B88" s="6" t="s">
        <v>159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31292.560000000001</v>
      </c>
      <c r="N88" s="7">
        <v>0</v>
      </c>
      <c r="O88" s="7">
        <v>31292.560000000001</v>
      </c>
    </row>
    <row r="89" spans="1:15" ht="15" customHeight="1" x14ac:dyDescent="0.25">
      <c r="A89" s="6" t="s">
        <v>160</v>
      </c>
      <c r="B89" s="6" t="s">
        <v>161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38112.25</v>
      </c>
      <c r="N89" s="7">
        <v>0</v>
      </c>
      <c r="O89" s="7">
        <v>38112.25</v>
      </c>
    </row>
    <row r="90" spans="1:15" ht="15" customHeight="1" x14ac:dyDescent="0.25">
      <c r="A90" s="6" t="s">
        <v>162</v>
      </c>
      <c r="B90" s="6" t="s">
        <v>163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1259</v>
      </c>
      <c r="N90" s="7">
        <v>0</v>
      </c>
      <c r="O90" s="7">
        <v>1259</v>
      </c>
    </row>
    <row r="91" spans="1:15" ht="15" customHeight="1" x14ac:dyDescent="0.25">
      <c r="A91" s="6" t="s">
        <v>164</v>
      </c>
      <c r="B91" s="6" t="s">
        <v>165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81303.570000000007</v>
      </c>
      <c r="L91" s="8">
        <v>0</v>
      </c>
      <c r="M91" s="8">
        <v>70663.81</v>
      </c>
      <c r="N91" s="8">
        <v>0</v>
      </c>
      <c r="O91" s="8">
        <v>151967.38</v>
      </c>
    </row>
    <row r="92" spans="1:15" ht="1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" customHeight="1" x14ac:dyDescent="0.25">
      <c r="A93" s="6" t="s">
        <v>166</v>
      </c>
      <c r="B93" s="6" t="s">
        <v>167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" customHeight="1" x14ac:dyDescent="0.25">
      <c r="A94" s="6" t="s">
        <v>168</v>
      </c>
      <c r="B94" s="6" t="s">
        <v>169</v>
      </c>
      <c r="C94" s="7">
        <v>674.6</v>
      </c>
      <c r="D94" s="7">
        <v>674.6</v>
      </c>
      <c r="E94" s="7">
        <v>674.6</v>
      </c>
      <c r="F94" s="7">
        <v>674.6</v>
      </c>
      <c r="G94" s="7">
        <v>674.6</v>
      </c>
      <c r="H94" s="7">
        <v>1011.9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4384.8999999999996</v>
      </c>
    </row>
    <row r="95" spans="1:15" ht="15" customHeight="1" x14ac:dyDescent="0.25">
      <c r="A95" s="6" t="s">
        <v>170</v>
      </c>
      <c r="B95" s="6" t="s">
        <v>171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19633.060000000001</v>
      </c>
      <c r="O95" s="7">
        <v>19633.060000000001</v>
      </c>
    </row>
    <row r="96" spans="1:15" ht="15" customHeight="1" x14ac:dyDescent="0.25">
      <c r="A96" s="6" t="s">
        <v>172</v>
      </c>
      <c r="B96" s="6" t="s">
        <v>173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69</v>
      </c>
      <c r="O96" s="7">
        <v>69</v>
      </c>
    </row>
    <row r="97" spans="1:15" ht="15" customHeight="1" x14ac:dyDescent="0.25">
      <c r="A97" s="6" t="s">
        <v>174</v>
      </c>
      <c r="B97" s="6" t="s">
        <v>175</v>
      </c>
      <c r="C97" s="8">
        <v>674.6</v>
      </c>
      <c r="D97" s="8">
        <v>674.6</v>
      </c>
      <c r="E97" s="8">
        <v>674.6</v>
      </c>
      <c r="F97" s="8">
        <v>674.6</v>
      </c>
      <c r="G97" s="8">
        <v>674.6</v>
      </c>
      <c r="H97" s="8">
        <v>1011.9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19702.060000000001</v>
      </c>
      <c r="O97" s="8">
        <v>24086.959999999999</v>
      </c>
    </row>
    <row r="98" spans="1:15" ht="15" customHeight="1" x14ac:dyDescent="0.25">
      <c r="A98" s="6" t="s">
        <v>176</v>
      </c>
      <c r="B98" s="6" t="s">
        <v>177</v>
      </c>
      <c r="C98" s="8">
        <v>28037.1</v>
      </c>
      <c r="D98" s="8">
        <v>28550.65</v>
      </c>
      <c r="E98" s="8">
        <v>35343.54</v>
      </c>
      <c r="F98" s="8">
        <v>29718.32</v>
      </c>
      <c r="G98" s="8">
        <v>39362.65</v>
      </c>
      <c r="H98" s="8">
        <v>9422.67</v>
      </c>
      <c r="I98" s="8">
        <v>22761.55</v>
      </c>
      <c r="J98" s="8">
        <v>50323.21</v>
      </c>
      <c r="K98" s="8">
        <v>103840.98</v>
      </c>
      <c r="L98" s="8">
        <v>20086.54</v>
      </c>
      <c r="M98" s="8">
        <v>97990.34</v>
      </c>
      <c r="N98" s="8">
        <v>37580.74</v>
      </c>
      <c r="O98" s="8">
        <v>503018.29</v>
      </c>
    </row>
    <row r="99" spans="1:15" ht="15" customHeight="1" x14ac:dyDescent="0.25">
      <c r="A99" s="6" t="s">
        <v>178</v>
      </c>
      <c r="B99" s="6" t="s">
        <v>21</v>
      </c>
      <c r="C99" s="8">
        <v>15881.76</v>
      </c>
      <c r="D99" s="8">
        <v>32490.11</v>
      </c>
      <c r="E99" s="8">
        <v>45218.879999999997</v>
      </c>
      <c r="F99" s="8">
        <v>17441.810000000001</v>
      </c>
      <c r="G99" s="8">
        <v>25681.68</v>
      </c>
      <c r="H99" s="8">
        <v>76195.679999999993</v>
      </c>
      <c r="I99" s="8">
        <v>18398.14</v>
      </c>
      <c r="J99" s="8">
        <v>9604.2000000000007</v>
      </c>
      <c r="K99" s="8">
        <v>-18307.11</v>
      </c>
      <c r="L99" s="8">
        <v>19644.75</v>
      </c>
      <c r="M99" s="8">
        <v>-32734.639999999999</v>
      </c>
      <c r="N99" s="8">
        <v>46736.38</v>
      </c>
      <c r="O99" s="8">
        <v>256251.64</v>
      </c>
    </row>
    <row r="100" spans="1:15" ht="1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" customHeight="1" x14ac:dyDescent="0.25">
      <c r="A101" s="6" t="s">
        <v>179</v>
      </c>
      <c r="B101" s="6" t="s">
        <v>180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5" customHeight="1" x14ac:dyDescent="0.25">
      <c r="A103" s="6" t="s">
        <v>181</v>
      </c>
      <c r="B103" s="6" t="s">
        <v>182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" customHeight="1" x14ac:dyDescent="0.25">
      <c r="A104" s="6" t="s">
        <v>183</v>
      </c>
      <c r="B104" s="6" t="s">
        <v>184</v>
      </c>
      <c r="C104" s="7">
        <v>33340.22</v>
      </c>
      <c r="D104" s="7">
        <v>33340.230000000003</v>
      </c>
      <c r="E104" s="7">
        <v>33340.230000000003</v>
      </c>
      <c r="F104" s="7">
        <v>33340.21</v>
      </c>
      <c r="G104" s="7">
        <v>33340.22</v>
      </c>
      <c r="H104" s="7">
        <v>33340.21</v>
      </c>
      <c r="I104" s="7">
        <v>33340.21</v>
      </c>
      <c r="J104" s="7">
        <v>33340.22</v>
      </c>
      <c r="K104" s="7">
        <v>33340.22</v>
      </c>
      <c r="L104" s="7">
        <v>33340.22</v>
      </c>
      <c r="M104" s="7">
        <v>33340.22</v>
      </c>
      <c r="N104" s="7">
        <v>33340.22</v>
      </c>
      <c r="O104" s="7">
        <v>400082.63</v>
      </c>
    </row>
    <row r="105" spans="1:15" ht="15" customHeight="1" x14ac:dyDescent="0.25">
      <c r="A105" s="6" t="s">
        <v>185</v>
      </c>
      <c r="B105" s="6" t="s">
        <v>186</v>
      </c>
      <c r="C105" s="8">
        <v>33340.22</v>
      </c>
      <c r="D105" s="8">
        <v>33340.230000000003</v>
      </c>
      <c r="E105" s="8">
        <v>33340.230000000003</v>
      </c>
      <c r="F105" s="8">
        <v>33340.21</v>
      </c>
      <c r="G105" s="8">
        <v>33340.22</v>
      </c>
      <c r="H105" s="8">
        <v>33340.21</v>
      </c>
      <c r="I105" s="8">
        <v>33340.21</v>
      </c>
      <c r="J105" s="8">
        <v>33340.22</v>
      </c>
      <c r="K105" s="8">
        <v>33340.22</v>
      </c>
      <c r="L105" s="8">
        <v>33340.22</v>
      </c>
      <c r="M105" s="8">
        <v>33340.22</v>
      </c>
      <c r="N105" s="8">
        <v>33340.22</v>
      </c>
      <c r="O105" s="8">
        <v>400082.63</v>
      </c>
    </row>
    <row r="106" spans="1:15" ht="15" customHeight="1" x14ac:dyDescent="0.25">
      <c r="A106" s="6" t="s">
        <v>187</v>
      </c>
      <c r="B106" s="6" t="s">
        <v>188</v>
      </c>
      <c r="C106" s="8">
        <v>33340.22</v>
      </c>
      <c r="D106" s="8">
        <v>33340.230000000003</v>
      </c>
      <c r="E106" s="8">
        <v>33340.230000000003</v>
      </c>
      <c r="F106" s="8">
        <v>33340.21</v>
      </c>
      <c r="G106" s="8">
        <v>33340.22</v>
      </c>
      <c r="H106" s="8">
        <v>33340.21</v>
      </c>
      <c r="I106" s="8">
        <v>33340.21</v>
      </c>
      <c r="J106" s="8">
        <v>33340.22</v>
      </c>
      <c r="K106" s="8">
        <v>33340.22</v>
      </c>
      <c r="L106" s="8">
        <v>33340.22</v>
      </c>
      <c r="M106" s="8">
        <v>33340.22</v>
      </c>
      <c r="N106" s="8">
        <v>33340.22</v>
      </c>
      <c r="O106" s="8">
        <v>400082.63</v>
      </c>
    </row>
    <row r="107" spans="1:15" ht="15" customHeight="1" x14ac:dyDescent="0.25">
      <c r="A107" s="6" t="s">
        <v>189</v>
      </c>
      <c r="B107" s="6" t="s">
        <v>19</v>
      </c>
      <c r="C107" s="8">
        <v>-17458.46</v>
      </c>
      <c r="D107" s="8">
        <v>-850.12</v>
      </c>
      <c r="E107" s="8">
        <v>11878.65</v>
      </c>
      <c r="F107" s="8">
        <v>-15898.4</v>
      </c>
      <c r="G107" s="8">
        <v>-7658.54</v>
      </c>
      <c r="H107" s="8">
        <v>42855.47</v>
      </c>
      <c r="I107" s="8">
        <v>-14942.07</v>
      </c>
      <c r="J107" s="8">
        <v>-23736.02</v>
      </c>
      <c r="K107" s="8">
        <v>-51647.33</v>
      </c>
      <c r="L107" s="8">
        <v>-13695.47</v>
      </c>
      <c r="M107" s="8">
        <v>-66074.86</v>
      </c>
      <c r="N107" s="8">
        <v>13396.16</v>
      </c>
      <c r="O107" s="8">
        <v>-143830.99</v>
      </c>
    </row>
  </sheetData>
  <pageMargins left="0.7" right="0.7" top="0.7" bottom="0.7" header="0.5" footer="0.5"/>
  <pageSetup paperSize="5" fitToHeight="990" orientation="landscape" useFirstPageNumber="1"/>
  <headerFooter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TTM 04-26</vt:lpstr>
      <vt:lpstr>TTM 03-26</vt:lpstr>
      <vt:lpstr>TTM 12-2025</vt:lpstr>
      <vt:lpstr>'TTM 03-26'!Print_Titles</vt:lpstr>
      <vt:lpstr>'TTM 04-26'!Print_Titles</vt:lpstr>
      <vt:lpstr>'TTM 12-2025'!Print_Titles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Manetta, Michael P.</dc:creator>
  <cp:lastModifiedBy>Manetta, Michael P.</cp:lastModifiedBy>
  <dcterms:created xsi:type="dcterms:W3CDTF">2026-03-16T13:28:35Z</dcterms:created>
  <dcterms:modified xsi:type="dcterms:W3CDTF">2026-06-01T17:55:03Z</dcterms:modified>
</cp:coreProperties>
</file>